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/>
  <mc:AlternateContent xmlns:mc="http://schemas.openxmlformats.org/markup-compatibility/2006">
    <mc:Choice Requires="x15">
      <x15ac:absPath xmlns:x15ac="http://schemas.microsoft.com/office/spreadsheetml/2010/11/ac" url="/Users/sabrinajanke/Documents/Blog/Camino Português - Die Packliste/"/>
    </mc:Choice>
  </mc:AlternateContent>
  <xr:revisionPtr revIDLastSave="0" documentId="8_{9593BB68-0898-8B43-A44C-A6CF69D3B2FA}" xr6:coauthVersionLast="43" xr6:coauthVersionMax="43" xr10:uidLastSave="{00000000-0000-0000-0000-000000000000}"/>
  <bookViews>
    <workbookView xWindow="0" yWindow="460" windowWidth="25600" windowHeight="15540" xr2:uid="{00000000-000D-0000-FFFF-FFFF00000000}"/>
  </bookViews>
  <sheets>
    <sheet name="Tabelle1" sheetId="1" r:id="rId1"/>
  </sheets>
  <calcPr calcId="191029"/>
</workbook>
</file>

<file path=xl/calcChain.xml><?xml version="1.0" encoding="utf-8"?>
<calcChain xmlns="http://schemas.openxmlformats.org/spreadsheetml/2006/main">
  <c r="I26" i="1" l="1"/>
  <c r="H26" i="1"/>
  <c r="D19" i="1"/>
  <c r="E26" i="1"/>
  <c r="F26" i="1"/>
  <c r="H116" i="1"/>
  <c r="E25" i="1" l="1"/>
  <c r="F25" i="1" s="1"/>
  <c r="I25" i="1" s="1"/>
  <c r="E116" i="1"/>
  <c r="E59" i="1"/>
  <c r="H59" i="1"/>
  <c r="H115" i="1"/>
  <c r="I115" i="1" s="1"/>
  <c r="E124" i="1"/>
  <c r="H124" i="1" s="1"/>
  <c r="E125" i="1"/>
  <c r="E126" i="1"/>
  <c r="H125" i="1"/>
  <c r="H126" i="1"/>
  <c r="F115" i="1"/>
  <c r="E114" i="1"/>
  <c r="H114" i="1" s="1"/>
  <c r="E117" i="1"/>
  <c r="H117" i="1" s="1"/>
  <c r="E118" i="1"/>
  <c r="H118" i="1" s="1"/>
  <c r="E119" i="1"/>
  <c r="H119" i="1" s="1"/>
  <c r="E106" i="1"/>
  <c r="H106" i="1" s="1"/>
  <c r="E107" i="1"/>
  <c r="H107" i="1" s="1"/>
  <c r="F39" i="1"/>
  <c r="I39" i="1"/>
  <c r="E82" i="1"/>
  <c r="H82" i="1" s="1"/>
  <c r="I95" i="1"/>
  <c r="F95" i="1"/>
  <c r="F96" i="1"/>
  <c r="F97" i="1"/>
  <c r="F94" i="1"/>
  <c r="I97" i="1"/>
  <c r="I94" i="1"/>
  <c r="I96" i="1"/>
  <c r="I89" i="1"/>
  <c r="I90" i="1"/>
  <c r="E83" i="1"/>
  <c r="H83" i="1" s="1"/>
  <c r="E84" i="1"/>
  <c r="H84" i="1" s="1"/>
  <c r="H72" i="1"/>
  <c r="H73" i="1"/>
  <c r="H74" i="1"/>
  <c r="E74" i="1"/>
  <c r="E72" i="1"/>
  <c r="E73" i="1"/>
  <c r="H49" i="1"/>
  <c r="H50" i="1"/>
  <c r="H51" i="1"/>
  <c r="E49" i="1"/>
  <c r="E50" i="1"/>
  <c r="E51" i="1"/>
  <c r="F28" i="1"/>
  <c r="I28" i="1" s="1"/>
  <c r="E27" i="1"/>
  <c r="F27" i="1" s="1"/>
  <c r="I27" i="1" s="1"/>
  <c r="E28" i="1"/>
  <c r="H28" i="1" s="1"/>
  <c r="E29" i="1"/>
  <c r="F29" i="1" s="1"/>
  <c r="I29" i="1" s="1"/>
  <c r="E19" i="1"/>
  <c r="D11" i="1"/>
  <c r="D10" i="1"/>
  <c r="E10" i="1" s="1"/>
  <c r="H10" i="1" s="1"/>
  <c r="E14" i="1"/>
  <c r="F14" i="1" s="1"/>
  <c r="I14" i="1" s="1"/>
  <c r="H14" i="1"/>
  <c r="E13" i="1"/>
  <c r="F13" i="1" s="1"/>
  <c r="I13" i="1" s="1"/>
  <c r="E123" i="1"/>
  <c r="H123" i="1" s="1"/>
  <c r="E122" i="1"/>
  <c r="H122" i="1" s="1"/>
  <c r="E121" i="1"/>
  <c r="H121" i="1" s="1"/>
  <c r="I120" i="1"/>
  <c r="F120" i="1"/>
  <c r="E113" i="1"/>
  <c r="H113" i="1" s="1"/>
  <c r="H112" i="1"/>
  <c r="F112" i="1"/>
  <c r="E111" i="1"/>
  <c r="H111" i="1" s="1"/>
  <c r="E110" i="1"/>
  <c r="H110" i="1" s="1"/>
  <c r="E108" i="1"/>
  <c r="H108" i="1" s="1"/>
  <c r="I108" i="1" s="1"/>
  <c r="E105" i="1"/>
  <c r="H105" i="1" s="1"/>
  <c r="E104" i="1"/>
  <c r="H104" i="1" s="1"/>
  <c r="E103" i="1"/>
  <c r="H103" i="1" s="1"/>
  <c r="E102" i="1"/>
  <c r="H102" i="1" s="1"/>
  <c r="E101" i="1"/>
  <c r="H101" i="1" s="1"/>
  <c r="H100" i="1"/>
  <c r="F100" i="1"/>
  <c r="I100" i="1" s="1"/>
  <c r="F99" i="1"/>
  <c r="I93" i="1"/>
  <c r="F93" i="1"/>
  <c r="I92" i="1"/>
  <c r="F92" i="1"/>
  <c r="I91" i="1"/>
  <c r="F91" i="1"/>
  <c r="F90" i="1"/>
  <c r="F89" i="1"/>
  <c r="I88" i="1"/>
  <c r="F88" i="1"/>
  <c r="I87" i="1"/>
  <c r="F87" i="1"/>
  <c r="F86" i="1"/>
  <c r="I86" i="1" s="1"/>
  <c r="H85" i="1"/>
  <c r="E85" i="1"/>
  <c r="E81" i="1"/>
  <c r="H81" i="1" s="1"/>
  <c r="E80" i="1"/>
  <c r="H80" i="1" s="1"/>
  <c r="E79" i="1"/>
  <c r="H79" i="1" s="1"/>
  <c r="E78" i="1"/>
  <c r="H78" i="1" s="1"/>
  <c r="E77" i="1"/>
  <c r="H77" i="1" s="1"/>
  <c r="E76" i="1"/>
  <c r="H76" i="1" s="1"/>
  <c r="I75" i="1"/>
  <c r="F75" i="1"/>
  <c r="H71" i="1"/>
  <c r="E71" i="1"/>
  <c r="H70" i="1"/>
  <c r="E70" i="1"/>
  <c r="H69" i="1"/>
  <c r="E69" i="1"/>
  <c r="H68" i="1"/>
  <c r="E68" i="1"/>
  <c r="H67" i="1"/>
  <c r="E67" i="1"/>
  <c r="H66" i="1"/>
  <c r="E66" i="1"/>
  <c r="H65" i="1"/>
  <c r="E65" i="1"/>
  <c r="H64" i="1"/>
  <c r="E64" i="1"/>
  <c r="H63" i="1"/>
  <c r="E63" i="1"/>
  <c r="H62" i="1"/>
  <c r="E62" i="1"/>
  <c r="H61" i="1"/>
  <c r="E61" i="1"/>
  <c r="H60" i="1"/>
  <c r="E60" i="1"/>
  <c r="H58" i="1"/>
  <c r="E58" i="1"/>
  <c r="H57" i="1"/>
  <c r="F57" i="1"/>
  <c r="F52" i="1" s="1"/>
  <c r="H56" i="1"/>
  <c r="E56" i="1"/>
  <c r="H55" i="1"/>
  <c r="E55" i="1"/>
  <c r="H54" i="1"/>
  <c r="E54" i="1"/>
  <c r="H53" i="1"/>
  <c r="E53" i="1"/>
  <c r="H48" i="1"/>
  <c r="E48" i="1"/>
  <c r="H47" i="1"/>
  <c r="E47" i="1"/>
  <c r="H46" i="1"/>
  <c r="E46" i="1"/>
  <c r="H45" i="1"/>
  <c r="E45" i="1"/>
  <c r="H44" i="1"/>
  <c r="E44" i="1"/>
  <c r="H43" i="1"/>
  <c r="E43" i="1"/>
  <c r="H42" i="1"/>
  <c r="E42" i="1"/>
  <c r="H41" i="1"/>
  <c r="E41" i="1"/>
  <c r="H40" i="1"/>
  <c r="E40" i="1"/>
  <c r="H38" i="1"/>
  <c r="E38" i="1"/>
  <c r="H37" i="1"/>
  <c r="E37" i="1"/>
  <c r="H36" i="1"/>
  <c r="E36" i="1"/>
  <c r="H35" i="1"/>
  <c r="E35" i="1"/>
  <c r="H34" i="1"/>
  <c r="E34" i="1"/>
  <c r="H33" i="1"/>
  <c r="E33" i="1"/>
  <c r="H32" i="1"/>
  <c r="E32" i="1"/>
  <c r="H31" i="1"/>
  <c r="E31" i="1"/>
  <c r="I30" i="1"/>
  <c r="F30" i="1"/>
  <c r="E24" i="1"/>
  <c r="F24" i="1" s="1"/>
  <c r="I24" i="1" s="1"/>
  <c r="E23" i="1"/>
  <c r="F23" i="1" s="1"/>
  <c r="I23" i="1" s="1"/>
  <c r="E22" i="1"/>
  <c r="F22" i="1" s="1"/>
  <c r="E21" i="1"/>
  <c r="H21" i="1" s="1"/>
  <c r="E20" i="1"/>
  <c r="H20" i="1" s="1"/>
  <c r="E18" i="1"/>
  <c r="H18" i="1" s="1"/>
  <c r="E17" i="1"/>
  <c r="H17" i="1" s="1"/>
  <c r="E16" i="1"/>
  <c r="H16" i="1" s="1"/>
  <c r="E15" i="1"/>
  <c r="H15" i="1" s="1"/>
  <c r="E12" i="1"/>
  <c r="H12" i="1" s="1"/>
  <c r="E11" i="1"/>
  <c r="H11" i="1" s="1"/>
  <c r="E9" i="1"/>
  <c r="H9" i="1" s="1"/>
  <c r="E8" i="1"/>
  <c r="H8" i="1" s="1"/>
  <c r="H5" i="1"/>
  <c r="E5" i="1"/>
  <c r="H25" i="1" l="1"/>
  <c r="F85" i="1"/>
  <c r="E98" i="1"/>
  <c r="I112" i="1"/>
  <c r="I109" i="1" s="1"/>
  <c r="E52" i="1"/>
  <c r="H52" i="1"/>
  <c r="E39" i="1"/>
  <c r="I57" i="1"/>
  <c r="I52" i="1" s="1"/>
  <c r="H29" i="1"/>
  <c r="H39" i="1"/>
  <c r="I85" i="1"/>
  <c r="H24" i="1"/>
  <c r="F109" i="1"/>
  <c r="E120" i="1"/>
  <c r="H23" i="1"/>
  <c r="I22" i="1"/>
  <c r="E30" i="1"/>
  <c r="H30" i="1"/>
  <c r="H120" i="1"/>
  <c r="E109" i="1"/>
  <c r="H22" i="1"/>
  <c r="H27" i="1"/>
  <c r="E7" i="1"/>
  <c r="H109" i="1"/>
  <c r="E75" i="1"/>
  <c r="H19" i="1"/>
  <c r="I19" i="1" s="1"/>
  <c r="H75" i="1"/>
  <c r="I17" i="1"/>
  <c r="I20" i="1"/>
  <c r="I21" i="1"/>
  <c r="H13" i="1"/>
  <c r="F8" i="1"/>
  <c r="F9" i="1"/>
  <c r="I9" i="1" s="1"/>
  <c r="F10" i="1"/>
  <c r="I10" i="1" s="1"/>
  <c r="F11" i="1"/>
  <c r="I11" i="1" s="1"/>
  <c r="F12" i="1"/>
  <c r="I12" i="1" s="1"/>
  <c r="F15" i="1"/>
  <c r="I15" i="1" s="1"/>
  <c r="F16" i="1"/>
  <c r="I16" i="1" s="1"/>
  <c r="F17" i="1"/>
  <c r="F18" i="1"/>
  <c r="I18" i="1" s="1"/>
  <c r="F19" i="1"/>
  <c r="F20" i="1"/>
  <c r="F21" i="1"/>
  <c r="F98" i="1"/>
  <c r="H99" i="1"/>
  <c r="H98" i="1" s="1"/>
  <c r="H7" i="1" l="1"/>
  <c r="H131" i="1" s="1"/>
  <c r="H129" i="1" s="1"/>
  <c r="F7" i="1"/>
  <c r="F131" i="1" s="1"/>
  <c r="E131" i="1"/>
  <c r="I8" i="1"/>
  <c r="I7" i="1" s="1"/>
  <c r="I99" i="1"/>
  <c r="I98" i="1" s="1"/>
  <c r="E129" i="1" l="1"/>
  <c r="E133" i="1"/>
  <c r="I131" i="1"/>
</calcChain>
</file>

<file path=xl/sharedStrings.xml><?xml version="1.0" encoding="utf-8"?>
<sst xmlns="http://schemas.openxmlformats.org/spreadsheetml/2006/main" count="104" uniqueCount="103">
  <si>
    <t>Ausrüstung</t>
  </si>
  <si>
    <t>Anzahl</t>
  </si>
  <si>
    <t>Gewicht einzeln (gr)</t>
  </si>
  <si>
    <t>Gewicht im Rucksack (gr)</t>
  </si>
  <si>
    <t>Gewicht am Körper (gr)</t>
  </si>
  <si>
    <t>REGENTAG                                               Gewicht im Rucksack (gr)</t>
  </si>
  <si>
    <t>Rucksack</t>
  </si>
  <si>
    <t>Kleidung</t>
  </si>
  <si>
    <r>
      <rPr>
        <sz val="11"/>
        <color indexed="8"/>
        <rFont val="Calibri"/>
        <family val="2"/>
      </rPr>
      <t>Wandersocken [Paar]</t>
    </r>
    <r>
      <rPr>
        <sz val="11"/>
        <color indexed="12"/>
        <rFont val="Calibri"/>
        <family val="2"/>
      </rPr>
      <t xml:space="preserve"> -</t>
    </r>
    <r>
      <rPr>
        <i/>
        <sz val="11"/>
        <color indexed="12"/>
        <rFont val="Calibri"/>
        <family val="2"/>
      </rPr>
      <t xml:space="preserve"> 1 Paar an</t>
    </r>
  </si>
  <si>
    <r>
      <rPr>
        <sz val="11"/>
        <color indexed="8"/>
        <rFont val="Calibri"/>
        <family val="2"/>
      </rPr>
      <t xml:space="preserve">Hut </t>
    </r>
    <r>
      <rPr>
        <i/>
        <sz val="11"/>
        <color indexed="12"/>
        <rFont val="Calibri"/>
        <family val="2"/>
      </rPr>
      <t>- auf dem Kopf</t>
    </r>
  </si>
  <si>
    <t>Pullover</t>
  </si>
  <si>
    <t>Fleecejacke</t>
  </si>
  <si>
    <t>Multifunktionstuch (Kopf + Hals)</t>
  </si>
  <si>
    <t>Regenjacke</t>
  </si>
  <si>
    <t>Regenhose</t>
  </si>
  <si>
    <t>Regencape</t>
  </si>
  <si>
    <t>Freizeitkleidung</t>
  </si>
  <si>
    <t>Schlafen</t>
  </si>
  <si>
    <t>Biwak</t>
  </si>
  <si>
    <t>Schlafsack</t>
  </si>
  <si>
    <t>Isomatte - Thermarest</t>
  </si>
  <si>
    <t>Kopfkissen</t>
  </si>
  <si>
    <t>Tarp</t>
  </si>
  <si>
    <t>Küche</t>
  </si>
  <si>
    <t>Campingkocher</t>
  </si>
  <si>
    <t>Spiritus (leere Plastikflasche)</t>
  </si>
  <si>
    <t>Abtrockentuch</t>
  </si>
  <si>
    <t>Spork</t>
  </si>
  <si>
    <t>Feuerstahl</t>
  </si>
  <si>
    <t>Trinksystem</t>
  </si>
  <si>
    <t>Klappmesser</t>
  </si>
  <si>
    <t>Plastikdose</t>
  </si>
  <si>
    <t>Trinkschlauch</t>
  </si>
  <si>
    <t>Kosmetik</t>
  </si>
  <si>
    <t>Handtuch</t>
  </si>
  <si>
    <t>Lush Seifenstück inkl. Dose</t>
  </si>
  <si>
    <t>Zahnbürste</t>
  </si>
  <si>
    <t xml:space="preserve">Zahnpasta </t>
  </si>
  <si>
    <t>Lippenpflegestift</t>
  </si>
  <si>
    <t>Deocreme</t>
  </si>
  <si>
    <t>Einwegrasierer</t>
  </si>
  <si>
    <t>Haarbürste</t>
  </si>
  <si>
    <t>Oropax</t>
  </si>
  <si>
    <t>Waschmittel</t>
  </si>
  <si>
    <t>Fußcreme</t>
  </si>
  <si>
    <t>Nagelfeile</t>
  </si>
  <si>
    <t>Mini-Taschenmesser</t>
  </si>
  <si>
    <t>Sicherheitsnadeln zum Wäschetrocknen</t>
  </si>
  <si>
    <t>Haargummis und Klammern</t>
  </si>
  <si>
    <t>Kosmetikbeutel aus Tyvek</t>
  </si>
  <si>
    <t>Reiseapotheke</t>
  </si>
  <si>
    <t>Erste-Hilfe-Set (Verbandszeug,..)</t>
  </si>
  <si>
    <t>Mückenspray</t>
  </si>
  <si>
    <t>Schmerzmittel (Ibuprofen)</t>
  </si>
  <si>
    <t>Tape</t>
  </si>
  <si>
    <t>Zeckenzange</t>
  </si>
  <si>
    <t>Dokumente</t>
  </si>
  <si>
    <t>Personalausweis</t>
  </si>
  <si>
    <t>EC-Karte</t>
  </si>
  <si>
    <t>Kreditkarte</t>
  </si>
  <si>
    <t>Führerschein</t>
  </si>
  <si>
    <t>Bargeld</t>
  </si>
  <si>
    <t>Krankenversicherungskarte</t>
  </si>
  <si>
    <t>Organspenderausweis</t>
  </si>
  <si>
    <t>Portemonnaie</t>
  </si>
  <si>
    <t>Elektronik</t>
  </si>
  <si>
    <r>
      <rPr>
        <sz val="11"/>
        <color indexed="8"/>
        <rFont val="Calibri"/>
        <family val="2"/>
      </rPr>
      <t xml:space="preserve">Kamera inkl. Zubehör </t>
    </r>
    <r>
      <rPr>
        <i/>
        <sz val="11"/>
        <color indexed="12"/>
        <rFont val="Calibri"/>
        <family val="2"/>
      </rPr>
      <t>- meistens am Hüftgurt</t>
    </r>
  </si>
  <si>
    <t>Powerbank</t>
  </si>
  <si>
    <t>MacBook inkl. Ladegerät und Tasche</t>
  </si>
  <si>
    <t>Stirnlampe inkl. Ladegerät</t>
  </si>
  <si>
    <t>kleines Stativ</t>
  </si>
  <si>
    <t>Handy Ladegerät</t>
  </si>
  <si>
    <t>Sonstiges</t>
  </si>
  <si>
    <t>Sonnenbrille</t>
  </si>
  <si>
    <t>Wanderführer</t>
  </si>
  <si>
    <r>
      <rPr>
        <sz val="11"/>
        <color indexed="8"/>
        <rFont val="Calibri"/>
        <family val="2"/>
      </rPr>
      <t>Trekkingstöcke</t>
    </r>
    <r>
      <rPr>
        <i/>
        <sz val="11"/>
        <color indexed="12"/>
        <rFont val="Calibri"/>
        <family val="2"/>
      </rPr>
      <t xml:space="preserve"> - in der Hand</t>
    </r>
  </si>
  <si>
    <t>Regenhülle für den Rucksack</t>
  </si>
  <si>
    <t>Essen + Trinken + Brennstoff</t>
  </si>
  <si>
    <t>Wasser [ml]</t>
  </si>
  <si>
    <t>Essen (beispielhaft)</t>
  </si>
  <si>
    <t>Spiritus [ml]</t>
  </si>
  <si>
    <r>
      <t xml:space="preserve">Wanderhemd </t>
    </r>
    <r>
      <rPr>
        <i/>
        <sz val="11"/>
        <color indexed="12"/>
        <rFont val="Calibri"/>
        <family val="2"/>
      </rPr>
      <t>- 1 Stück an</t>
    </r>
  </si>
  <si>
    <r>
      <t xml:space="preserve">Unterhose </t>
    </r>
    <r>
      <rPr>
        <i/>
        <sz val="11"/>
        <color rgb="FFFF0000"/>
        <rFont val="Calibri"/>
        <family val="2"/>
      </rPr>
      <t>- 1 an</t>
    </r>
  </si>
  <si>
    <r>
      <t xml:space="preserve">BH </t>
    </r>
    <r>
      <rPr>
        <i/>
        <sz val="11"/>
        <color rgb="FFFF0000"/>
        <rFont val="Calibri"/>
        <family val="2"/>
      </rPr>
      <t>- 1 an</t>
    </r>
  </si>
  <si>
    <r>
      <t xml:space="preserve">Wanderhose [Mittelwert aus Hose und Leggins] </t>
    </r>
    <r>
      <rPr>
        <i/>
        <sz val="11"/>
        <color indexed="12"/>
        <rFont val="Calibri"/>
        <family val="2"/>
      </rPr>
      <t>- 1 Paar an</t>
    </r>
  </si>
  <si>
    <r>
      <t>Wanderschuhe [Paar inkl. Einlegesohlen]</t>
    </r>
    <r>
      <rPr>
        <i/>
        <sz val="11"/>
        <color indexed="12"/>
        <rFont val="Calibri"/>
        <family val="2"/>
      </rPr>
      <t xml:space="preserve"> - 1 Paar an</t>
    </r>
  </si>
  <si>
    <t>Ski Unterwäsche Hose</t>
  </si>
  <si>
    <t>Ski Unterwäsche Shirt</t>
  </si>
  <si>
    <t>Öl zum Eincremen</t>
  </si>
  <si>
    <t>Sonnencreme</t>
  </si>
  <si>
    <t>Lunette</t>
  </si>
  <si>
    <t>Pilgerausweis</t>
  </si>
  <si>
    <t>Daypack</t>
  </si>
  <si>
    <r>
      <t xml:space="preserve">Bauchtasche </t>
    </r>
    <r>
      <rPr>
        <i/>
        <sz val="11"/>
        <color rgb="FFFF0000"/>
        <rFont val="Calibri"/>
        <family val="2"/>
      </rPr>
      <t>- am Körper</t>
    </r>
  </si>
  <si>
    <r>
      <t xml:space="preserve">Gewicht Rucksack </t>
    </r>
    <r>
      <rPr>
        <sz val="14"/>
        <color rgb="FF000000"/>
        <rFont val="Calibri"/>
        <family val="2"/>
      </rPr>
      <t>- alles drin</t>
    </r>
  </si>
  <si>
    <r>
      <t xml:space="preserve">Gesamt Gewicht </t>
    </r>
    <r>
      <rPr>
        <sz val="14"/>
        <color indexed="8"/>
        <rFont val="Calibri"/>
        <family val="2"/>
      </rPr>
      <t>inkl. Wasser/Essen/Spiritus</t>
    </r>
  </si>
  <si>
    <r>
      <t xml:space="preserve">Basisgewicht Rucksack </t>
    </r>
    <r>
      <rPr>
        <sz val="14"/>
        <color indexed="8"/>
        <rFont val="Calibri"/>
        <family val="2"/>
      </rPr>
      <t>ohne Verpflegung/Kamera</t>
    </r>
  </si>
  <si>
    <t>Gesichtscreme</t>
  </si>
  <si>
    <t>Waschbeckenstöpsel</t>
  </si>
  <si>
    <t>Drybag</t>
  </si>
  <si>
    <t>Sneakers [Paar inkl. Einlegesohlen]</t>
  </si>
  <si>
    <r>
      <t xml:space="preserve">Handy (mit GPS Karten Material) </t>
    </r>
    <r>
      <rPr>
        <i/>
        <sz val="11"/>
        <color indexed="12"/>
        <rFont val="Calibri"/>
        <family val="2"/>
      </rPr>
      <t xml:space="preserve"> - in der Hose/Bauchtasche</t>
    </r>
  </si>
  <si>
    <t>Badeanzug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</si>
</sst>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12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12"/>
      <name val="Calibri"/>
      <family val="2"/>
    </font>
    <font>
      <b/>
      <sz val="18"/>
      <color indexed="8"/>
      <name val="Calibri"/>
      <family val="2"/>
    </font>
    <font>
      <sz val="18"/>
      <color indexed="8"/>
      <name val="Calibri"/>
      <family val="2"/>
    </font>
    <font>
      <i/>
      <sz val="11"/>
      <color rgb="FFFF0000"/>
      <name val="Calibri"/>
      <family val="2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sz val="14"/>
      <color rgb="FF000000"/>
      <name val="Calibri"/>
      <family val="2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thin">
        <color indexed="9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9"/>
      </bottom>
      <diagonal/>
    </border>
    <border>
      <left style="medium">
        <color indexed="8"/>
      </left>
      <right/>
      <top style="thin">
        <color indexed="9"/>
      </top>
      <bottom style="thin">
        <color indexed="9"/>
      </bottom>
      <diagonal/>
    </border>
    <border>
      <left style="medium">
        <color indexed="8"/>
      </left>
      <right/>
      <top style="thin">
        <color indexed="9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9"/>
      </top>
      <bottom style="medium">
        <color indexed="64"/>
      </bottom>
      <diagonal/>
    </border>
    <border>
      <left style="medium">
        <color indexed="8"/>
      </left>
      <right/>
      <top style="thin">
        <color indexed="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thin">
        <color indexed="9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9"/>
      </top>
      <bottom/>
      <diagonal/>
    </border>
    <border>
      <left style="medium">
        <color indexed="64"/>
      </left>
      <right style="medium">
        <color indexed="64"/>
      </right>
      <top style="thin">
        <color indexed="9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9"/>
      </bottom>
      <diagonal/>
    </border>
    <border>
      <left/>
      <right style="medium">
        <color indexed="64"/>
      </right>
      <top style="thin">
        <color indexed="9"/>
      </top>
      <bottom style="thin">
        <color indexed="9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9"/>
      </top>
      <bottom style="medium">
        <color indexed="8"/>
      </bottom>
      <diagonal/>
    </border>
    <border>
      <left/>
      <right style="medium">
        <color indexed="64"/>
      </right>
      <top style="thin">
        <color indexed="9"/>
      </top>
      <bottom/>
      <diagonal/>
    </border>
    <border>
      <left/>
      <right style="medium">
        <color indexed="64"/>
      </right>
      <top style="thin">
        <color indexed="9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113">
    <xf numFmtId="0" fontId="0" fillId="0" borderId="0" xfId="0" applyFont="1" applyAlignment="1"/>
    <xf numFmtId="0" fontId="0" fillId="0" borderId="0" xfId="0" applyNumberFormat="1" applyFont="1" applyAlignment="1"/>
    <xf numFmtId="0" fontId="0" fillId="0" borderId="2" xfId="0" applyFont="1" applyBorder="1" applyAlignment="1"/>
    <xf numFmtId="49" fontId="3" fillId="2" borderId="1" xfId="0" applyNumberFormat="1" applyFont="1" applyFill="1" applyBorder="1" applyAlignment="1">
      <alignment horizontal="center"/>
    </xf>
    <xf numFmtId="49" fontId="0" fillId="0" borderId="3" xfId="0" applyNumberFormat="1" applyFont="1" applyBorder="1" applyAlignment="1"/>
    <xf numFmtId="0" fontId="5" fillId="3" borderId="3" xfId="0" applyNumberFormat="1" applyFont="1" applyFill="1" applyBorder="1" applyAlignment="1">
      <alignment horizontal="center" vertical="center"/>
    </xf>
    <xf numFmtId="49" fontId="0" fillId="0" borderId="2" xfId="0" applyNumberFormat="1" applyFont="1" applyBorder="1" applyAlignment="1"/>
    <xf numFmtId="0" fontId="5" fillId="3" borderId="2" xfId="0" applyNumberFormat="1" applyFont="1" applyFill="1" applyBorder="1" applyAlignment="1">
      <alignment horizontal="center" vertical="center"/>
    </xf>
    <xf numFmtId="49" fontId="0" fillId="0" borderId="4" xfId="0" applyNumberFormat="1" applyFont="1" applyBorder="1" applyAlignment="1"/>
    <xf numFmtId="0" fontId="5" fillId="3" borderId="4" xfId="0" applyNumberFormat="1" applyFont="1" applyFill="1" applyBorder="1" applyAlignment="1">
      <alignment horizontal="center" vertical="center"/>
    </xf>
    <xf numFmtId="0" fontId="0" fillId="0" borderId="5" xfId="0" applyFont="1" applyBorder="1" applyAlignment="1"/>
    <xf numFmtId="0" fontId="5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0" fillId="0" borderId="7" xfId="0" applyFont="1" applyBorder="1" applyAlignment="1"/>
    <xf numFmtId="0" fontId="5" fillId="3" borderId="7" xfId="0" applyFont="1" applyFill="1" applyBorder="1" applyAlignment="1">
      <alignment horizontal="center" vertical="center"/>
    </xf>
    <xf numFmtId="49" fontId="11" fillId="0" borderId="2" xfId="0" applyNumberFormat="1" applyFont="1" applyBorder="1" applyAlignment="1"/>
    <xf numFmtId="49" fontId="11" fillId="0" borderId="3" xfId="0" applyNumberFormat="1" applyFont="1" applyBorder="1" applyAlignment="1"/>
    <xf numFmtId="0" fontId="0" fillId="0" borderId="0" xfId="0" applyFont="1" applyBorder="1" applyAlignment="1"/>
    <xf numFmtId="49" fontId="11" fillId="0" borderId="4" xfId="0" applyNumberFormat="1" applyFont="1" applyBorder="1" applyAlignment="1"/>
    <xf numFmtId="0" fontId="0" fillId="5" borderId="0" xfId="0" applyNumberFormat="1" applyFont="1" applyFill="1" applyAlignment="1"/>
    <xf numFmtId="0" fontId="0" fillId="5" borderId="0" xfId="0" applyFont="1" applyFill="1" applyAlignment="1"/>
    <xf numFmtId="0" fontId="0" fillId="0" borderId="8" xfId="0" applyFont="1" applyBorder="1" applyAlignment="1"/>
    <xf numFmtId="0" fontId="0" fillId="5" borderId="0" xfId="0" applyFont="1" applyFill="1" applyBorder="1" applyAlignment="1"/>
    <xf numFmtId="0" fontId="0" fillId="5" borderId="0" xfId="0" applyFont="1" applyFill="1" applyBorder="1" applyAlignment="1">
      <alignment horizontal="center" vertical="center"/>
    </xf>
    <xf numFmtId="3" fontId="0" fillId="0" borderId="0" xfId="0" applyNumberFormat="1" applyFont="1" applyBorder="1" applyAlignment="1"/>
    <xf numFmtId="0" fontId="0" fillId="3" borderId="0" xfId="0" applyFont="1" applyFill="1" applyBorder="1" applyAlignment="1">
      <alignment horizontal="center" vertical="center"/>
    </xf>
    <xf numFmtId="3" fontId="9" fillId="0" borderId="0" xfId="0" applyNumberFormat="1" applyFont="1" applyBorder="1" applyAlignment="1"/>
    <xf numFmtId="3" fontId="8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6" fillId="3" borderId="10" xfId="0" applyNumberFormat="1" applyFont="1" applyFill="1" applyBorder="1" applyAlignment="1">
      <alignment horizontal="center" vertical="center"/>
    </xf>
    <xf numFmtId="0" fontId="6" fillId="3" borderId="11" xfId="0" applyNumberFormat="1" applyFont="1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0" fillId="0" borderId="0" xfId="0" applyNumberFormat="1" applyFont="1" applyBorder="1" applyAlignment="1"/>
    <xf numFmtId="0" fontId="0" fillId="2" borderId="15" xfId="0" applyFont="1" applyFill="1" applyBorder="1" applyAlignment="1"/>
    <xf numFmtId="49" fontId="3" fillId="2" borderId="16" xfId="0" applyNumberFormat="1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 vertical="center"/>
    </xf>
    <xf numFmtId="0" fontId="3" fillId="2" borderId="17" xfId="0" applyNumberFormat="1" applyFont="1" applyFill="1" applyBorder="1" applyAlignment="1">
      <alignment horizontal="center" vertical="center"/>
    </xf>
    <xf numFmtId="0" fontId="0" fillId="0" borderId="18" xfId="0" applyFont="1" applyBorder="1" applyAlignment="1"/>
    <xf numFmtId="0" fontId="0" fillId="2" borderId="18" xfId="0" applyFont="1" applyFill="1" applyBorder="1" applyAlignment="1"/>
    <xf numFmtId="0" fontId="0" fillId="0" borderId="19" xfId="0" applyFont="1" applyBorder="1" applyAlignment="1"/>
    <xf numFmtId="0" fontId="0" fillId="0" borderId="20" xfId="0" applyFont="1" applyBorder="1" applyAlignment="1"/>
    <xf numFmtId="0" fontId="5" fillId="3" borderId="20" xfId="0" applyFont="1" applyFill="1" applyBorder="1" applyAlignment="1">
      <alignment horizontal="center" vertical="center"/>
    </xf>
    <xf numFmtId="0" fontId="0" fillId="2" borderId="22" xfId="0" applyFont="1" applyFill="1" applyBorder="1" applyAlignment="1"/>
    <xf numFmtId="49" fontId="12" fillId="2" borderId="23" xfId="0" applyNumberFormat="1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center" vertical="center"/>
    </xf>
    <xf numFmtId="3" fontId="8" fillId="2" borderId="24" xfId="0" applyNumberFormat="1" applyFont="1" applyFill="1" applyBorder="1" applyAlignment="1">
      <alignment horizontal="center" vertical="center"/>
    </xf>
    <xf numFmtId="3" fontId="8" fillId="2" borderId="13" xfId="0" applyNumberFormat="1" applyFont="1" applyFill="1" applyBorder="1" applyAlignment="1">
      <alignment horizontal="center" vertical="center"/>
    </xf>
    <xf numFmtId="0" fontId="6" fillId="3" borderId="12" xfId="0" applyNumberFormat="1" applyFont="1" applyFill="1" applyBorder="1" applyAlignment="1">
      <alignment horizontal="center" vertical="center"/>
    </xf>
    <xf numFmtId="0" fontId="3" fillId="0" borderId="10" xfId="0" applyFont="1" applyBorder="1" applyAlignment="1"/>
    <xf numFmtId="0" fontId="3" fillId="0" borderId="11" xfId="0" applyFont="1" applyBorder="1" applyAlignment="1"/>
    <xf numFmtId="0" fontId="6" fillId="3" borderId="26" xfId="0" applyNumberFormat="1" applyFont="1" applyFill="1" applyBorder="1" applyAlignment="1">
      <alignment horizontal="center" vertical="center"/>
    </xf>
    <xf numFmtId="0" fontId="6" fillId="3" borderId="27" xfId="0" applyNumberFormat="1" applyFont="1" applyFill="1" applyBorder="1" applyAlignment="1">
      <alignment horizontal="center" vertical="center"/>
    </xf>
    <xf numFmtId="0" fontId="6" fillId="2" borderId="25" xfId="0" applyNumberFormat="1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vertical="center"/>
    </xf>
    <xf numFmtId="0" fontId="6" fillId="3" borderId="27" xfId="0" applyFont="1" applyFill="1" applyBorder="1" applyAlignment="1">
      <alignment vertical="center"/>
    </xf>
    <xf numFmtId="0" fontId="6" fillId="3" borderId="28" xfId="0" applyFont="1" applyFill="1" applyBorder="1" applyAlignment="1">
      <alignment vertical="center"/>
    </xf>
    <xf numFmtId="0" fontId="0" fillId="0" borderId="27" xfId="0" applyFont="1" applyBorder="1" applyAlignment="1"/>
    <xf numFmtId="0" fontId="0" fillId="0" borderId="29" xfId="0" applyFont="1" applyBorder="1" applyAlignment="1"/>
    <xf numFmtId="0" fontId="6" fillId="3" borderId="30" xfId="0" applyFont="1" applyFill="1" applyBorder="1" applyAlignment="1">
      <alignment horizontal="center" vertical="center"/>
    </xf>
    <xf numFmtId="0" fontId="3" fillId="2" borderId="31" xfId="0" applyNumberFormat="1" applyFont="1" applyFill="1" applyBorder="1" applyAlignment="1">
      <alignment horizontal="center" vertical="center"/>
    </xf>
    <xf numFmtId="0" fontId="6" fillId="3" borderId="32" xfId="0" applyNumberFormat="1" applyFont="1" applyFill="1" applyBorder="1" applyAlignment="1">
      <alignment horizontal="center" vertical="center"/>
    </xf>
    <xf numFmtId="0" fontId="6" fillId="3" borderId="33" xfId="0" applyNumberFormat="1" applyFont="1" applyFill="1" applyBorder="1" applyAlignment="1">
      <alignment horizontal="center" vertical="center"/>
    </xf>
    <xf numFmtId="0" fontId="6" fillId="2" borderId="34" xfId="0" applyNumberFormat="1" applyFont="1" applyFill="1" applyBorder="1" applyAlignment="1">
      <alignment horizontal="center" vertical="center"/>
    </xf>
    <xf numFmtId="0" fontId="0" fillId="0" borderId="32" xfId="0" applyFont="1" applyBorder="1" applyAlignment="1"/>
    <xf numFmtId="0" fontId="6" fillId="3" borderId="33" xfId="0" applyFont="1" applyFill="1" applyBorder="1" applyAlignment="1">
      <alignment horizontal="center" vertical="center"/>
    </xf>
    <xf numFmtId="0" fontId="0" fillId="0" borderId="33" xfId="0" applyFont="1" applyBorder="1" applyAlignment="1"/>
    <xf numFmtId="0" fontId="0" fillId="0" borderId="35" xfId="0" applyFont="1" applyBorder="1" applyAlignment="1"/>
    <xf numFmtId="0" fontId="6" fillId="3" borderId="32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6" fillId="3" borderId="35" xfId="0" applyNumberFormat="1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37" xfId="0" applyNumberFormat="1" applyFont="1" applyFill="1" applyBorder="1" applyAlignment="1">
      <alignment horizontal="center" vertical="center"/>
    </xf>
    <xf numFmtId="0" fontId="6" fillId="3" borderId="28" xfId="0" applyNumberFormat="1" applyFont="1" applyFill="1" applyBorder="1" applyAlignment="1">
      <alignment horizontal="center" vertical="center"/>
    </xf>
    <xf numFmtId="0" fontId="6" fillId="3" borderId="29" xfId="0" applyNumberFormat="1" applyFont="1" applyFill="1" applyBorder="1" applyAlignment="1">
      <alignment horizontal="center" vertical="center"/>
    </xf>
    <xf numFmtId="0" fontId="6" fillId="3" borderId="30" xfId="0" applyNumberFormat="1" applyFont="1" applyFill="1" applyBorder="1" applyAlignment="1">
      <alignment horizontal="center" vertical="center"/>
    </xf>
    <xf numFmtId="0" fontId="0" fillId="0" borderId="6" xfId="0" applyFont="1" applyBorder="1" applyAlignment="1"/>
    <xf numFmtId="49" fontId="2" fillId="2" borderId="38" xfId="0" applyNumberFormat="1" applyFont="1" applyFill="1" applyBorder="1" applyAlignment="1">
      <alignment horizontal="center" vertical="center"/>
    </xf>
    <xf numFmtId="49" fontId="2" fillId="2" borderId="39" xfId="0" applyNumberFormat="1" applyFont="1" applyFill="1" applyBorder="1" applyAlignment="1">
      <alignment horizontal="center" vertical="center" wrapText="1"/>
    </xf>
    <xf numFmtId="49" fontId="2" fillId="2" borderId="40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24" xfId="0" applyNumberFormat="1" applyFont="1" applyFill="1" applyBorder="1" applyAlignment="1">
      <alignment horizontal="center" vertical="center" wrapText="1"/>
    </xf>
    <xf numFmtId="0" fontId="0" fillId="2" borderId="9" xfId="0" applyFont="1" applyFill="1" applyBorder="1" applyAlignment="1"/>
    <xf numFmtId="0" fontId="2" fillId="3" borderId="5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0" fillId="3" borderId="42" xfId="0" applyFont="1" applyFill="1" applyBorder="1" applyAlignment="1">
      <alignment horizontal="center" vertical="center"/>
    </xf>
    <xf numFmtId="0" fontId="0" fillId="0" borderId="43" xfId="0" applyFont="1" applyBorder="1" applyAlignment="1"/>
    <xf numFmtId="0" fontId="3" fillId="3" borderId="5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49" fontId="3" fillId="2" borderId="44" xfId="0" applyNumberFormat="1" applyFont="1" applyFill="1" applyBorder="1" applyAlignment="1">
      <alignment horizontal="center"/>
    </xf>
    <xf numFmtId="0" fontId="3" fillId="2" borderId="39" xfId="0" applyNumberFormat="1" applyFont="1" applyFill="1" applyBorder="1" applyAlignment="1">
      <alignment horizontal="center"/>
    </xf>
    <xf numFmtId="0" fontId="3" fillId="2" borderId="40" xfId="0" applyNumberFormat="1" applyFont="1" applyFill="1" applyBorder="1" applyAlignment="1">
      <alignment horizontal="center"/>
    </xf>
    <xf numFmtId="0" fontId="3" fillId="2" borderId="13" xfId="0" applyNumberFormat="1" applyFont="1" applyFill="1" applyBorder="1" applyAlignment="1">
      <alignment horizontal="center"/>
    </xf>
    <xf numFmtId="0" fontId="3" fillId="2" borderId="13" xfId="0" applyNumberFormat="1" applyFont="1" applyFill="1" applyBorder="1" applyAlignment="1">
      <alignment horizontal="center" vertical="center"/>
    </xf>
    <xf numFmtId="0" fontId="3" fillId="2" borderId="24" xfId="0" applyNumberFormat="1" applyFont="1" applyFill="1" applyBorder="1" applyAlignment="1">
      <alignment horizontal="center" vertical="center"/>
    </xf>
    <xf numFmtId="0" fontId="6" fillId="3" borderId="45" xfId="0" applyNumberFormat="1" applyFont="1" applyFill="1" applyBorder="1" applyAlignment="1">
      <alignment horizontal="center" vertical="center"/>
    </xf>
    <xf numFmtId="49" fontId="2" fillId="2" borderId="24" xfId="0" applyNumberFormat="1" applyFont="1" applyFill="1" applyBorder="1" applyAlignment="1">
      <alignment horizontal="center" vertical="center"/>
    </xf>
    <xf numFmtId="0" fontId="5" fillId="3" borderId="10" xfId="0" applyNumberFormat="1" applyFont="1" applyFill="1" applyBorder="1" applyAlignment="1">
      <alignment horizontal="center" vertical="center"/>
    </xf>
    <xf numFmtId="0" fontId="5" fillId="3" borderId="11" xfId="0" applyNumberFormat="1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6" fillId="2" borderId="14" xfId="0" applyNumberFormat="1" applyFont="1" applyFill="1" applyBorder="1" applyAlignment="1">
      <alignment horizontal="center" vertical="center"/>
    </xf>
    <xf numFmtId="0" fontId="6" fillId="3" borderId="46" xfId="0" applyNumberFormat="1" applyFont="1" applyFill="1" applyBorder="1" applyAlignment="1">
      <alignment horizontal="center" vertical="center"/>
    </xf>
    <xf numFmtId="3" fontId="0" fillId="0" borderId="0" xfId="0" applyNumberFormat="1" applyFont="1" applyAlignment="1"/>
    <xf numFmtId="0" fontId="6" fillId="3" borderId="36" xfId="0" applyNumberFormat="1" applyFont="1" applyFill="1" applyBorder="1" applyAlignment="1">
      <alignment horizontal="center" vertical="center"/>
    </xf>
    <xf numFmtId="3" fontId="8" fillId="2" borderId="23" xfId="0" applyNumberFormat="1" applyFont="1" applyFill="1" applyBorder="1" applyAlignment="1">
      <alignment horizontal="center" vertical="center"/>
    </xf>
    <xf numFmtId="3" fontId="8" fillId="4" borderId="24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A1B8E1"/>
      <rgbColor rgb="FFFFFFFF"/>
      <rgbColor rgb="FFFF0000"/>
      <rgbColor rgb="FFFFE59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38"/>
  <sheetViews>
    <sheetView showGridLines="0" tabSelected="1" zoomScale="120" zoomScaleNormal="120" workbookViewId="0">
      <selection activeCell="D133" sqref="D133"/>
    </sheetView>
  </sheetViews>
  <sheetFormatPr baseColWidth="10" defaultColWidth="10.83203125" defaultRowHeight="15" customHeight="1" x14ac:dyDescent="0.2"/>
  <cols>
    <col min="1" max="1" width="3.5" style="1" customWidth="1"/>
    <col min="2" max="2" width="49.5" style="1" customWidth="1"/>
    <col min="3" max="3" width="10" style="1" customWidth="1"/>
    <col min="4" max="6" width="16.6640625" style="1" customWidth="1"/>
    <col min="7" max="7" width="3.33203125" style="33" customWidth="1"/>
    <col min="8" max="9" width="16.6640625" style="1" customWidth="1"/>
    <col min="10" max="255" width="10.83203125" style="1" customWidth="1"/>
  </cols>
  <sheetData>
    <row r="1" spans="1:255" s="17" customFormat="1" ht="15" customHeight="1" x14ac:dyDescent="0.2"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33"/>
      <c r="IS1" s="33"/>
      <c r="IT1" s="33"/>
      <c r="IU1" s="33"/>
    </row>
    <row r="2" spans="1:255" s="17" customFormat="1" ht="15.75" customHeight="1" thickBot="1" x14ac:dyDescent="0.25"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  <c r="IT2" s="33"/>
      <c r="IU2" s="33"/>
    </row>
    <row r="3" spans="1:255" ht="61" customHeight="1" thickBot="1" x14ac:dyDescent="0.25">
      <c r="A3" s="43"/>
      <c r="B3" s="101" t="s">
        <v>0</v>
      </c>
      <c r="C3" s="80" t="s">
        <v>1</v>
      </c>
      <c r="D3" s="81" t="s">
        <v>2</v>
      </c>
      <c r="E3" s="82" t="s">
        <v>3</v>
      </c>
      <c r="F3" s="83" t="s">
        <v>4</v>
      </c>
      <c r="G3" s="17"/>
      <c r="H3" s="83" t="s">
        <v>5</v>
      </c>
      <c r="I3" s="84" t="s">
        <v>4</v>
      </c>
    </row>
    <row r="4" spans="1:255" ht="15" customHeight="1" thickBot="1" x14ac:dyDescent="0.25">
      <c r="A4" s="79"/>
      <c r="B4" s="86"/>
      <c r="C4" s="86"/>
      <c r="D4" s="86"/>
      <c r="E4" s="87"/>
      <c r="F4" s="88"/>
      <c r="G4" s="17"/>
      <c r="H4" s="89"/>
      <c r="I4" s="90"/>
    </row>
    <row r="5" spans="1:255" ht="15.75" customHeight="1" thickBot="1" x14ac:dyDescent="0.25">
      <c r="A5" s="85"/>
      <c r="B5" s="94" t="s">
        <v>6</v>
      </c>
      <c r="C5" s="95">
        <v>1</v>
      </c>
      <c r="D5" s="95">
        <v>1117</v>
      </c>
      <c r="E5" s="96">
        <f>D5*C5</f>
        <v>1117</v>
      </c>
      <c r="F5" s="97">
        <v>0</v>
      </c>
      <c r="G5" s="17"/>
      <c r="H5" s="98">
        <f>D5*C5</f>
        <v>1117</v>
      </c>
      <c r="I5" s="99">
        <v>0</v>
      </c>
    </row>
    <row r="6" spans="1:255" ht="15.75" customHeight="1" thickBot="1" x14ac:dyDescent="0.25">
      <c r="A6" s="21"/>
      <c r="B6" s="10"/>
      <c r="C6" s="91"/>
      <c r="D6" s="91"/>
      <c r="E6" s="92"/>
      <c r="F6" s="93"/>
      <c r="G6" s="17"/>
      <c r="H6" s="89"/>
      <c r="I6" s="90"/>
    </row>
    <row r="7" spans="1:255" ht="15.75" customHeight="1" thickBot="1" x14ac:dyDescent="0.25">
      <c r="A7" s="34"/>
      <c r="B7" s="35" t="s">
        <v>7</v>
      </c>
      <c r="C7" s="36"/>
      <c r="D7" s="36"/>
      <c r="E7" s="37">
        <f>SUM(E8:E29)</f>
        <v>2602</v>
      </c>
      <c r="F7" s="98">
        <f t="shared" ref="F7:I7" si="0">SUM(F8:F29)</f>
        <v>1667</v>
      </c>
      <c r="G7" s="17"/>
      <c r="H7" s="98">
        <f t="shared" si="0"/>
        <v>2109</v>
      </c>
      <c r="I7" s="63">
        <f t="shared" si="0"/>
        <v>2160</v>
      </c>
    </row>
    <row r="8" spans="1:255" ht="16.5" customHeight="1" thickBot="1" x14ac:dyDescent="0.25">
      <c r="A8" s="38"/>
      <c r="B8" s="16" t="s">
        <v>85</v>
      </c>
      <c r="C8" s="5">
        <v>1</v>
      </c>
      <c r="D8" s="5">
        <v>965</v>
      </c>
      <c r="E8" s="29">
        <f t="shared" ref="E8:E14" si="1">(D8*C8)-1*D8</f>
        <v>0</v>
      </c>
      <c r="F8" s="100">
        <f t="shared" ref="F8:F23" si="2">D8*C8-E8</f>
        <v>965</v>
      </c>
      <c r="G8" s="17"/>
      <c r="H8" s="100">
        <f t="shared" ref="H8:I16" si="3">E8</f>
        <v>0</v>
      </c>
      <c r="I8" s="64">
        <f t="shared" si="3"/>
        <v>965</v>
      </c>
    </row>
    <row r="9" spans="1:255" ht="16.5" customHeight="1" thickBot="1" x14ac:dyDescent="0.25">
      <c r="A9" s="38"/>
      <c r="B9" s="6" t="s">
        <v>8</v>
      </c>
      <c r="C9" s="7">
        <v>2</v>
      </c>
      <c r="D9" s="7">
        <v>55</v>
      </c>
      <c r="E9" s="30">
        <f t="shared" si="1"/>
        <v>55</v>
      </c>
      <c r="F9" s="52">
        <f t="shared" si="2"/>
        <v>55</v>
      </c>
      <c r="G9" s="17"/>
      <c r="H9" s="52">
        <f t="shared" si="3"/>
        <v>55</v>
      </c>
      <c r="I9" s="65">
        <f t="shared" si="3"/>
        <v>55</v>
      </c>
    </row>
    <row r="10" spans="1:255" ht="16.5" customHeight="1" thickBot="1" x14ac:dyDescent="0.25">
      <c r="A10" s="38"/>
      <c r="B10" s="15" t="s">
        <v>84</v>
      </c>
      <c r="C10" s="7">
        <v>2</v>
      </c>
      <c r="D10" s="7">
        <f>(360+196)/2</f>
        <v>278</v>
      </c>
      <c r="E10" s="30">
        <f t="shared" si="1"/>
        <v>278</v>
      </c>
      <c r="F10" s="52">
        <f t="shared" si="2"/>
        <v>278</v>
      </c>
      <c r="G10" s="17"/>
      <c r="H10" s="52">
        <f t="shared" si="3"/>
        <v>278</v>
      </c>
      <c r="I10" s="65">
        <f t="shared" si="3"/>
        <v>278</v>
      </c>
    </row>
    <row r="11" spans="1:255" ht="16.5" customHeight="1" thickBot="1" x14ac:dyDescent="0.25">
      <c r="A11" s="38"/>
      <c r="B11" s="6" t="s">
        <v>81</v>
      </c>
      <c r="C11" s="7">
        <v>2</v>
      </c>
      <c r="D11" s="7">
        <f>370/2</f>
        <v>185</v>
      </c>
      <c r="E11" s="30">
        <f t="shared" si="1"/>
        <v>185</v>
      </c>
      <c r="F11" s="52">
        <f t="shared" si="2"/>
        <v>185</v>
      </c>
      <c r="G11" s="17"/>
      <c r="H11" s="52">
        <f t="shared" si="3"/>
        <v>185</v>
      </c>
      <c r="I11" s="65">
        <f t="shared" si="3"/>
        <v>185</v>
      </c>
    </row>
    <row r="12" spans="1:255" ht="16.5" customHeight="1" thickBot="1" x14ac:dyDescent="0.25">
      <c r="A12" s="38"/>
      <c r="B12" s="6" t="s">
        <v>9</v>
      </c>
      <c r="C12" s="7">
        <v>1</v>
      </c>
      <c r="D12" s="7">
        <v>78</v>
      </c>
      <c r="E12" s="30">
        <f t="shared" si="1"/>
        <v>0</v>
      </c>
      <c r="F12" s="52">
        <f t="shared" si="2"/>
        <v>78</v>
      </c>
      <c r="G12" s="17"/>
      <c r="H12" s="52">
        <f t="shared" si="3"/>
        <v>0</v>
      </c>
      <c r="I12" s="65">
        <f t="shared" si="3"/>
        <v>78</v>
      </c>
    </row>
    <row r="13" spans="1:255" ht="16.5" customHeight="1" thickBot="1" x14ac:dyDescent="0.25">
      <c r="A13" s="38"/>
      <c r="B13" s="15" t="s">
        <v>82</v>
      </c>
      <c r="C13" s="7">
        <v>2</v>
      </c>
      <c r="D13" s="7">
        <v>32</v>
      </c>
      <c r="E13" s="30">
        <f t="shared" si="1"/>
        <v>32</v>
      </c>
      <c r="F13" s="52">
        <f t="shared" si="2"/>
        <v>32</v>
      </c>
      <c r="G13" s="17"/>
      <c r="H13" s="52">
        <f t="shared" si="3"/>
        <v>32</v>
      </c>
      <c r="I13" s="65">
        <f t="shared" si="3"/>
        <v>32</v>
      </c>
    </row>
    <row r="14" spans="1:255" ht="16.5" customHeight="1" thickBot="1" x14ac:dyDescent="0.25">
      <c r="A14" s="38"/>
      <c r="B14" s="15" t="s">
        <v>83</v>
      </c>
      <c r="C14" s="7">
        <v>2</v>
      </c>
      <c r="D14" s="7">
        <v>74</v>
      </c>
      <c r="E14" s="30">
        <f t="shared" si="1"/>
        <v>74</v>
      </c>
      <c r="F14" s="52">
        <f t="shared" si="2"/>
        <v>74</v>
      </c>
      <c r="G14" s="17"/>
      <c r="H14" s="52">
        <f t="shared" si="3"/>
        <v>74</v>
      </c>
      <c r="I14" s="65">
        <f t="shared" si="3"/>
        <v>74</v>
      </c>
    </row>
    <row r="15" spans="1:255" ht="16.5" customHeight="1" thickBot="1" x14ac:dyDescent="0.25">
      <c r="A15" s="38"/>
      <c r="B15" s="15" t="s">
        <v>87</v>
      </c>
      <c r="C15" s="7">
        <v>1</v>
      </c>
      <c r="D15" s="7">
        <v>188</v>
      </c>
      <c r="E15" s="30">
        <f t="shared" ref="E15:E23" si="4">D15*C15</f>
        <v>188</v>
      </c>
      <c r="F15" s="52">
        <f t="shared" si="2"/>
        <v>0</v>
      </c>
      <c r="G15" s="17"/>
      <c r="H15" s="52">
        <f t="shared" si="3"/>
        <v>188</v>
      </c>
      <c r="I15" s="65">
        <f t="shared" si="3"/>
        <v>0</v>
      </c>
    </row>
    <row r="16" spans="1:255" ht="16.5" customHeight="1" thickBot="1" x14ac:dyDescent="0.25">
      <c r="A16" s="38"/>
      <c r="B16" s="15" t="s">
        <v>86</v>
      </c>
      <c r="C16" s="7">
        <v>1</v>
      </c>
      <c r="D16" s="7">
        <v>190</v>
      </c>
      <c r="E16" s="30">
        <f t="shared" si="4"/>
        <v>190</v>
      </c>
      <c r="F16" s="52">
        <f t="shared" si="2"/>
        <v>0</v>
      </c>
      <c r="G16" s="17"/>
      <c r="H16" s="52">
        <f t="shared" si="3"/>
        <v>190</v>
      </c>
      <c r="I16" s="65">
        <f t="shared" si="3"/>
        <v>0</v>
      </c>
    </row>
    <row r="17" spans="1:9" ht="16.5" customHeight="1" thickBot="1" x14ac:dyDescent="0.25">
      <c r="A17" s="38"/>
      <c r="B17" s="6" t="s">
        <v>10</v>
      </c>
      <c r="C17" s="7">
        <v>1</v>
      </c>
      <c r="D17" s="7">
        <v>178</v>
      </c>
      <c r="E17" s="30">
        <f t="shared" si="4"/>
        <v>178</v>
      </c>
      <c r="F17" s="52">
        <f t="shared" si="2"/>
        <v>0</v>
      </c>
      <c r="G17" s="17"/>
      <c r="H17" s="52">
        <f>E17-E17</f>
        <v>0</v>
      </c>
      <c r="I17" s="65">
        <f>E17</f>
        <v>178</v>
      </c>
    </row>
    <row r="18" spans="1:9" ht="16.5" customHeight="1" thickBot="1" x14ac:dyDescent="0.25">
      <c r="A18" s="38"/>
      <c r="B18" s="6" t="s">
        <v>11</v>
      </c>
      <c r="C18" s="7">
        <v>1</v>
      </c>
      <c r="D18" s="7">
        <v>318</v>
      </c>
      <c r="E18" s="30">
        <f t="shared" si="4"/>
        <v>318</v>
      </c>
      <c r="F18" s="52">
        <f t="shared" si="2"/>
        <v>0</v>
      </c>
      <c r="G18" s="17"/>
      <c r="H18" s="52">
        <f>E18</f>
        <v>318</v>
      </c>
      <c r="I18" s="65">
        <f>F18</f>
        <v>0</v>
      </c>
    </row>
    <row r="19" spans="1:9" ht="16.5" customHeight="1" thickBot="1" x14ac:dyDescent="0.25">
      <c r="A19" s="38"/>
      <c r="B19" s="6" t="s">
        <v>12</v>
      </c>
      <c r="C19" s="7">
        <v>2</v>
      </c>
      <c r="D19" s="7">
        <f>((30+100)/2)</f>
        <v>65</v>
      </c>
      <c r="E19" s="30">
        <f t="shared" si="4"/>
        <v>130</v>
      </c>
      <c r="F19" s="52">
        <f t="shared" si="2"/>
        <v>0</v>
      </c>
      <c r="G19" s="17"/>
      <c r="H19" s="52">
        <f>E19-D19</f>
        <v>65</v>
      </c>
      <c r="I19" s="65">
        <f>E19-H19</f>
        <v>65</v>
      </c>
    </row>
    <row r="20" spans="1:9" ht="16.5" customHeight="1" thickBot="1" x14ac:dyDescent="0.25">
      <c r="A20" s="38"/>
      <c r="B20" s="6" t="s">
        <v>13</v>
      </c>
      <c r="C20" s="7">
        <v>0</v>
      </c>
      <c r="D20" s="7">
        <v>600</v>
      </c>
      <c r="E20" s="30">
        <f t="shared" si="4"/>
        <v>0</v>
      </c>
      <c r="F20" s="52">
        <f t="shared" si="2"/>
        <v>0</v>
      </c>
      <c r="G20" s="17"/>
      <c r="H20" s="52">
        <f>E20-E20</f>
        <v>0</v>
      </c>
      <c r="I20" s="65">
        <f>E20</f>
        <v>0</v>
      </c>
    </row>
    <row r="21" spans="1:9" ht="16.5" customHeight="1" thickBot="1" x14ac:dyDescent="0.25">
      <c r="A21" s="38"/>
      <c r="B21" s="6" t="s">
        <v>14</v>
      </c>
      <c r="C21" s="7">
        <v>0</v>
      </c>
      <c r="D21" s="7">
        <v>100</v>
      </c>
      <c r="E21" s="30">
        <f t="shared" si="4"/>
        <v>0</v>
      </c>
      <c r="F21" s="52">
        <f t="shared" si="2"/>
        <v>0</v>
      </c>
      <c r="G21" s="17"/>
      <c r="H21" s="52">
        <f>E21-E21</f>
        <v>0</v>
      </c>
      <c r="I21" s="65">
        <f>E21</f>
        <v>0</v>
      </c>
    </row>
    <row r="22" spans="1:9" ht="16.5" customHeight="1" thickBot="1" x14ac:dyDescent="0.25">
      <c r="A22" s="38"/>
      <c r="B22" s="6" t="s">
        <v>15</v>
      </c>
      <c r="C22" s="7">
        <v>1</v>
      </c>
      <c r="D22" s="7">
        <v>250</v>
      </c>
      <c r="E22" s="30">
        <f t="shared" si="4"/>
        <v>250</v>
      </c>
      <c r="F22" s="52">
        <f t="shared" si="2"/>
        <v>0</v>
      </c>
      <c r="G22" s="17"/>
      <c r="H22" s="52">
        <f>E22-E22</f>
        <v>0</v>
      </c>
      <c r="I22" s="65">
        <f>E22</f>
        <v>250</v>
      </c>
    </row>
    <row r="23" spans="1:9" ht="16.5" customHeight="1" thickBot="1" x14ac:dyDescent="0.25">
      <c r="A23" s="38"/>
      <c r="B23" s="6" t="s">
        <v>16</v>
      </c>
      <c r="C23" s="7">
        <v>1</v>
      </c>
      <c r="D23" s="7">
        <v>112</v>
      </c>
      <c r="E23" s="30">
        <f t="shared" si="4"/>
        <v>112</v>
      </c>
      <c r="F23" s="52">
        <f t="shared" si="2"/>
        <v>0</v>
      </c>
      <c r="G23" s="17"/>
      <c r="H23" s="52">
        <f>E23</f>
        <v>112</v>
      </c>
      <c r="I23" s="65">
        <f>F23</f>
        <v>0</v>
      </c>
    </row>
    <row r="24" spans="1:9" ht="16.5" customHeight="1" thickBot="1" x14ac:dyDescent="0.25">
      <c r="A24" s="38"/>
      <c r="B24" s="15" t="s">
        <v>100</v>
      </c>
      <c r="C24" s="7">
        <v>1</v>
      </c>
      <c r="D24" s="7">
        <v>435</v>
      </c>
      <c r="E24" s="30">
        <f>D24*C24</f>
        <v>435</v>
      </c>
      <c r="F24" s="52">
        <f>D24*C24-E24</f>
        <v>0</v>
      </c>
      <c r="G24" s="17"/>
      <c r="H24" s="52">
        <f t="shared" ref="H24:H29" si="5">E24</f>
        <v>435</v>
      </c>
      <c r="I24" s="65">
        <f t="shared" ref="I24:I29" si="6">F24</f>
        <v>0</v>
      </c>
    </row>
    <row r="25" spans="1:9" ht="16.5" customHeight="1" thickBot="1" x14ac:dyDescent="0.25">
      <c r="A25" s="38"/>
      <c r="B25" s="15" t="s">
        <v>102</v>
      </c>
      <c r="C25" s="7">
        <v>1</v>
      </c>
      <c r="D25" s="7">
        <v>110</v>
      </c>
      <c r="E25" s="30">
        <f>D25*C25</f>
        <v>110</v>
      </c>
      <c r="F25" s="52">
        <f>D25*C25-E25</f>
        <v>0</v>
      </c>
      <c r="G25" s="17"/>
      <c r="H25" s="52">
        <f t="shared" si="5"/>
        <v>110</v>
      </c>
      <c r="I25" s="65">
        <f t="shared" si="6"/>
        <v>0</v>
      </c>
    </row>
    <row r="26" spans="1:9" ht="16.5" customHeight="1" thickBot="1" x14ac:dyDescent="0.25">
      <c r="A26" s="38"/>
      <c r="B26" s="15" t="s">
        <v>99</v>
      </c>
      <c r="C26" s="7">
        <v>1</v>
      </c>
      <c r="D26" s="7">
        <v>67</v>
      </c>
      <c r="E26" s="30">
        <f>D26*C26</f>
        <v>67</v>
      </c>
      <c r="F26" s="52">
        <f>D26*C26-E26</f>
        <v>0</v>
      </c>
      <c r="G26" s="17"/>
      <c r="H26" s="52">
        <f t="shared" si="5"/>
        <v>67</v>
      </c>
      <c r="I26" s="65">
        <f t="shared" si="6"/>
        <v>0</v>
      </c>
    </row>
    <row r="27" spans="1:9" ht="16.5" customHeight="1" thickBot="1" x14ac:dyDescent="0.25">
      <c r="A27" s="38"/>
      <c r="B27" s="6"/>
      <c r="C27" s="7"/>
      <c r="D27" s="7"/>
      <c r="E27" s="30">
        <f t="shared" ref="E27:E29" si="7">D27*C27</f>
        <v>0</v>
      </c>
      <c r="F27" s="52">
        <f t="shared" ref="F27:F29" si="8">D27*C27-E27</f>
        <v>0</v>
      </c>
      <c r="G27" s="17"/>
      <c r="H27" s="52">
        <f t="shared" si="5"/>
        <v>0</v>
      </c>
      <c r="I27" s="65">
        <f t="shared" si="6"/>
        <v>0</v>
      </c>
    </row>
    <row r="28" spans="1:9" ht="16.5" customHeight="1" thickBot="1" x14ac:dyDescent="0.25">
      <c r="A28" s="38"/>
      <c r="B28" s="6"/>
      <c r="C28" s="7"/>
      <c r="D28" s="7"/>
      <c r="E28" s="30">
        <f t="shared" si="7"/>
        <v>0</v>
      </c>
      <c r="F28" s="52">
        <f t="shared" si="8"/>
        <v>0</v>
      </c>
      <c r="G28" s="17"/>
      <c r="H28" s="52">
        <f t="shared" si="5"/>
        <v>0</v>
      </c>
      <c r="I28" s="65">
        <f t="shared" si="6"/>
        <v>0</v>
      </c>
    </row>
    <row r="29" spans="1:9" ht="16.5" customHeight="1" thickBot="1" x14ac:dyDescent="0.25">
      <c r="A29" s="38"/>
      <c r="B29" s="6"/>
      <c r="C29" s="7"/>
      <c r="D29" s="7"/>
      <c r="E29" s="30">
        <f t="shared" si="7"/>
        <v>0</v>
      </c>
      <c r="F29" s="52">
        <f t="shared" si="8"/>
        <v>0</v>
      </c>
      <c r="G29" s="17"/>
      <c r="H29" s="52">
        <f t="shared" si="5"/>
        <v>0</v>
      </c>
      <c r="I29" s="65">
        <f t="shared" si="6"/>
        <v>0</v>
      </c>
    </row>
    <row r="30" spans="1:9" ht="16.5" customHeight="1" thickBot="1" x14ac:dyDescent="0.25">
      <c r="A30" s="39"/>
      <c r="B30" s="3" t="s">
        <v>17</v>
      </c>
      <c r="C30" s="11"/>
      <c r="D30" s="11"/>
      <c r="E30" s="31">
        <f>SUMPRODUCT(E31:E38)</f>
        <v>722</v>
      </c>
      <c r="F30" s="53">
        <f>SUMPRODUCT(F31:F38)</f>
        <v>0</v>
      </c>
      <c r="G30" s="17"/>
      <c r="H30" s="53">
        <f>SUMPRODUCT(H31:H38)</f>
        <v>722</v>
      </c>
      <c r="I30" s="66">
        <f>SUMPRODUCT(I31:I38)</f>
        <v>0</v>
      </c>
    </row>
    <row r="31" spans="1:9" ht="16.5" customHeight="1" thickBot="1" x14ac:dyDescent="0.25">
      <c r="A31" s="38"/>
      <c r="B31" s="4" t="s">
        <v>18</v>
      </c>
      <c r="C31" s="5">
        <v>0</v>
      </c>
      <c r="D31" s="5">
        <v>1300</v>
      </c>
      <c r="E31" s="29">
        <f t="shared" ref="E31:E38" si="9">D31*C31</f>
        <v>0</v>
      </c>
      <c r="F31" s="54"/>
      <c r="G31" s="17"/>
      <c r="H31" s="51">
        <f t="shared" ref="H31:H38" si="10">D31*C31</f>
        <v>0</v>
      </c>
      <c r="I31" s="67"/>
    </row>
    <row r="32" spans="1:9" ht="16.5" customHeight="1" thickBot="1" x14ac:dyDescent="0.25">
      <c r="A32" s="38"/>
      <c r="B32" s="6" t="s">
        <v>19</v>
      </c>
      <c r="C32" s="7">
        <v>1</v>
      </c>
      <c r="D32" s="7">
        <v>722</v>
      </c>
      <c r="E32" s="30">
        <f t="shared" si="9"/>
        <v>722</v>
      </c>
      <c r="F32" s="55"/>
      <c r="G32" s="17"/>
      <c r="H32" s="52">
        <f t="shared" si="10"/>
        <v>722</v>
      </c>
      <c r="I32" s="68"/>
    </row>
    <row r="33" spans="1:9" ht="16.5" customHeight="1" thickBot="1" x14ac:dyDescent="0.25">
      <c r="A33" s="38"/>
      <c r="B33" s="6" t="s">
        <v>20</v>
      </c>
      <c r="C33" s="7">
        <v>0</v>
      </c>
      <c r="D33" s="7">
        <v>620</v>
      </c>
      <c r="E33" s="30">
        <f t="shared" si="9"/>
        <v>0</v>
      </c>
      <c r="F33" s="55"/>
      <c r="G33" s="17"/>
      <c r="H33" s="52">
        <f t="shared" si="10"/>
        <v>0</v>
      </c>
      <c r="I33" s="68"/>
    </row>
    <row r="34" spans="1:9" ht="16.5" customHeight="1" thickBot="1" x14ac:dyDescent="0.25">
      <c r="A34" s="38"/>
      <c r="B34" s="6" t="s">
        <v>21</v>
      </c>
      <c r="C34" s="7">
        <v>0</v>
      </c>
      <c r="D34" s="7">
        <v>80</v>
      </c>
      <c r="E34" s="30">
        <f t="shared" si="9"/>
        <v>0</v>
      </c>
      <c r="F34" s="55"/>
      <c r="G34" s="17"/>
      <c r="H34" s="52">
        <f t="shared" si="10"/>
        <v>0</v>
      </c>
      <c r="I34" s="69"/>
    </row>
    <row r="35" spans="1:9" ht="16.5" customHeight="1" thickBot="1" x14ac:dyDescent="0.25">
      <c r="A35" s="38"/>
      <c r="B35" s="6" t="s">
        <v>22</v>
      </c>
      <c r="C35" s="7">
        <v>0</v>
      </c>
      <c r="D35" s="7">
        <v>250</v>
      </c>
      <c r="E35" s="30">
        <f t="shared" si="9"/>
        <v>0</v>
      </c>
      <c r="F35" s="55"/>
      <c r="G35" s="17"/>
      <c r="H35" s="52">
        <f t="shared" si="10"/>
        <v>0</v>
      </c>
      <c r="I35" s="69"/>
    </row>
    <row r="36" spans="1:9" ht="16.5" customHeight="1" thickBot="1" x14ac:dyDescent="0.25">
      <c r="A36" s="38"/>
      <c r="B36" s="2"/>
      <c r="C36" s="12"/>
      <c r="D36" s="12"/>
      <c r="E36" s="30">
        <f t="shared" si="9"/>
        <v>0</v>
      </c>
      <c r="F36" s="55"/>
      <c r="G36" s="17"/>
      <c r="H36" s="52">
        <f t="shared" si="10"/>
        <v>0</v>
      </c>
      <c r="I36" s="69"/>
    </row>
    <row r="37" spans="1:9" ht="16.5" customHeight="1" thickBot="1" x14ac:dyDescent="0.25">
      <c r="A37" s="38"/>
      <c r="B37" s="2"/>
      <c r="C37" s="12"/>
      <c r="D37" s="12"/>
      <c r="E37" s="30">
        <f t="shared" si="9"/>
        <v>0</v>
      </c>
      <c r="F37" s="55"/>
      <c r="G37" s="17"/>
      <c r="H37" s="52">
        <f t="shared" si="10"/>
        <v>0</v>
      </c>
      <c r="I37" s="69"/>
    </row>
    <row r="38" spans="1:9" ht="16.5" customHeight="1" thickBot="1" x14ac:dyDescent="0.25">
      <c r="A38" s="38"/>
      <c r="B38" s="13"/>
      <c r="C38" s="14"/>
      <c r="D38" s="14"/>
      <c r="E38" s="48">
        <f t="shared" si="9"/>
        <v>0</v>
      </c>
      <c r="F38" s="56"/>
      <c r="G38" s="17"/>
      <c r="H38" s="76">
        <f t="shared" si="10"/>
        <v>0</v>
      </c>
      <c r="I38" s="70"/>
    </row>
    <row r="39" spans="1:9" ht="16.5" customHeight="1" thickBot="1" x14ac:dyDescent="0.25">
      <c r="A39" s="39"/>
      <c r="B39" s="3" t="s">
        <v>23</v>
      </c>
      <c r="C39" s="11"/>
      <c r="D39" s="11"/>
      <c r="E39" s="31">
        <f>SUMPRODUCT(E40:E51)</f>
        <v>290</v>
      </c>
      <c r="F39" s="53">
        <f t="shared" ref="F39:I39" si="11">SUMPRODUCT(F40:F51)</f>
        <v>0</v>
      </c>
      <c r="G39" s="17"/>
      <c r="H39" s="53">
        <f t="shared" si="11"/>
        <v>290</v>
      </c>
      <c r="I39" s="66">
        <f t="shared" si="11"/>
        <v>0</v>
      </c>
    </row>
    <row r="40" spans="1:9" ht="16.5" customHeight="1" thickBot="1" x14ac:dyDescent="0.25">
      <c r="A40" s="38"/>
      <c r="B40" s="4" t="s">
        <v>24</v>
      </c>
      <c r="C40" s="5">
        <v>0</v>
      </c>
      <c r="D40" s="5">
        <v>480</v>
      </c>
      <c r="E40" s="29">
        <f t="shared" ref="E40:E47" si="12">D40*C40</f>
        <v>0</v>
      </c>
      <c r="F40" s="54"/>
      <c r="G40" s="17"/>
      <c r="H40" s="51">
        <f t="shared" ref="H40:H47" si="13">D40*C40</f>
        <v>0</v>
      </c>
      <c r="I40" s="71"/>
    </row>
    <row r="41" spans="1:9" ht="16.5" customHeight="1" thickBot="1" x14ac:dyDescent="0.25">
      <c r="A41" s="38"/>
      <c r="B41" s="6" t="s">
        <v>25</v>
      </c>
      <c r="C41" s="7">
        <v>0</v>
      </c>
      <c r="D41" s="7">
        <v>25</v>
      </c>
      <c r="E41" s="30">
        <f t="shared" si="12"/>
        <v>0</v>
      </c>
      <c r="F41" s="55"/>
      <c r="G41" s="17"/>
      <c r="H41" s="52">
        <f t="shared" si="13"/>
        <v>0</v>
      </c>
      <c r="I41" s="68"/>
    </row>
    <row r="42" spans="1:9" ht="16.5" customHeight="1" thickBot="1" x14ac:dyDescent="0.25">
      <c r="A42" s="38"/>
      <c r="B42" s="6" t="s">
        <v>26</v>
      </c>
      <c r="C42" s="7">
        <v>0</v>
      </c>
      <c r="D42" s="7">
        <v>12</v>
      </c>
      <c r="E42" s="30">
        <f t="shared" si="12"/>
        <v>0</v>
      </c>
      <c r="F42" s="55"/>
      <c r="G42" s="17"/>
      <c r="H42" s="52">
        <f t="shared" si="13"/>
        <v>0</v>
      </c>
      <c r="I42" s="68"/>
    </row>
    <row r="43" spans="1:9" ht="16.5" customHeight="1" thickBot="1" x14ac:dyDescent="0.25">
      <c r="A43" s="38"/>
      <c r="B43" s="6" t="s">
        <v>27</v>
      </c>
      <c r="C43" s="7">
        <v>1</v>
      </c>
      <c r="D43" s="7">
        <v>19</v>
      </c>
      <c r="E43" s="30">
        <f t="shared" si="12"/>
        <v>19</v>
      </c>
      <c r="F43" s="55"/>
      <c r="G43" s="17"/>
      <c r="H43" s="52">
        <f t="shared" si="13"/>
        <v>19</v>
      </c>
      <c r="I43" s="68"/>
    </row>
    <row r="44" spans="1:9" ht="16.5" customHeight="1" thickBot="1" x14ac:dyDescent="0.25">
      <c r="A44" s="38"/>
      <c r="B44" s="6" t="s">
        <v>28</v>
      </c>
      <c r="C44" s="7">
        <v>0</v>
      </c>
      <c r="D44" s="7">
        <v>100</v>
      </c>
      <c r="E44" s="30">
        <f t="shared" si="12"/>
        <v>0</v>
      </c>
      <c r="F44" s="55"/>
      <c r="G44" s="17"/>
      <c r="H44" s="52">
        <f t="shared" si="13"/>
        <v>0</v>
      </c>
      <c r="I44" s="68"/>
    </row>
    <row r="45" spans="1:9" ht="16.5" customHeight="1" thickBot="1" x14ac:dyDescent="0.25">
      <c r="A45" s="38"/>
      <c r="B45" s="6" t="s">
        <v>29</v>
      </c>
      <c r="C45" s="7">
        <v>0</v>
      </c>
      <c r="D45" s="7">
        <v>180</v>
      </c>
      <c r="E45" s="30">
        <f t="shared" si="12"/>
        <v>0</v>
      </c>
      <c r="F45" s="55"/>
      <c r="G45" s="17"/>
      <c r="H45" s="52">
        <f t="shared" si="13"/>
        <v>0</v>
      </c>
      <c r="I45" s="68"/>
    </row>
    <row r="46" spans="1:9" ht="16.5" customHeight="1" thickBot="1" x14ac:dyDescent="0.25">
      <c r="A46" s="38"/>
      <c r="B46" s="6" t="s">
        <v>30</v>
      </c>
      <c r="C46" s="7">
        <v>1</v>
      </c>
      <c r="D46" s="7">
        <v>70</v>
      </c>
      <c r="E46" s="30">
        <f t="shared" si="12"/>
        <v>70</v>
      </c>
      <c r="F46" s="55"/>
      <c r="G46" s="17"/>
      <c r="H46" s="52">
        <f t="shared" si="13"/>
        <v>70</v>
      </c>
      <c r="I46" s="68"/>
    </row>
    <row r="47" spans="1:9" ht="16.5" customHeight="1" thickBot="1" x14ac:dyDescent="0.25">
      <c r="A47" s="38"/>
      <c r="B47" s="6" t="s">
        <v>31</v>
      </c>
      <c r="C47" s="7">
        <v>1</v>
      </c>
      <c r="D47" s="7">
        <v>121</v>
      </c>
      <c r="E47" s="30">
        <f t="shared" si="12"/>
        <v>121</v>
      </c>
      <c r="F47" s="55"/>
      <c r="G47" s="17"/>
      <c r="H47" s="52">
        <f t="shared" si="13"/>
        <v>121</v>
      </c>
      <c r="I47" s="68"/>
    </row>
    <row r="48" spans="1:9" ht="16.5" customHeight="1" thickBot="1" x14ac:dyDescent="0.25">
      <c r="A48" s="38"/>
      <c r="B48" s="6" t="s">
        <v>32</v>
      </c>
      <c r="C48" s="7">
        <v>1</v>
      </c>
      <c r="D48" s="7">
        <v>80</v>
      </c>
      <c r="E48" s="30">
        <f>D48*C48</f>
        <v>80</v>
      </c>
      <c r="F48" s="55"/>
      <c r="G48" s="17"/>
      <c r="H48" s="52">
        <f>D48*C48</f>
        <v>80</v>
      </c>
      <c r="I48" s="68"/>
    </row>
    <row r="49" spans="1:9" ht="16.5" customHeight="1" thickBot="1" x14ac:dyDescent="0.25">
      <c r="A49" s="38"/>
      <c r="B49" s="6"/>
      <c r="C49" s="7"/>
      <c r="D49" s="7"/>
      <c r="E49" s="30">
        <f t="shared" ref="E49:E51" si="14">D49*C49</f>
        <v>0</v>
      </c>
      <c r="F49" s="55"/>
      <c r="G49" s="17"/>
      <c r="H49" s="52">
        <f t="shared" ref="H49:H51" si="15">D49*C49</f>
        <v>0</v>
      </c>
      <c r="I49" s="68"/>
    </row>
    <row r="50" spans="1:9" ht="16.5" customHeight="1" thickBot="1" x14ac:dyDescent="0.25">
      <c r="A50" s="38"/>
      <c r="B50" s="6"/>
      <c r="C50" s="7"/>
      <c r="D50" s="7"/>
      <c r="E50" s="30">
        <f t="shared" si="14"/>
        <v>0</v>
      </c>
      <c r="F50" s="55"/>
      <c r="G50" s="17"/>
      <c r="H50" s="52">
        <f t="shared" si="15"/>
        <v>0</v>
      </c>
      <c r="I50" s="68"/>
    </row>
    <row r="51" spans="1:9" ht="16.5" customHeight="1" thickBot="1" x14ac:dyDescent="0.25">
      <c r="A51" s="38"/>
      <c r="B51" s="6"/>
      <c r="C51" s="7"/>
      <c r="D51" s="7"/>
      <c r="E51" s="30">
        <f t="shared" si="14"/>
        <v>0</v>
      </c>
      <c r="F51" s="55"/>
      <c r="G51" s="17"/>
      <c r="H51" s="52">
        <f t="shared" si="15"/>
        <v>0</v>
      </c>
      <c r="I51" s="68"/>
    </row>
    <row r="52" spans="1:9" ht="16.5" customHeight="1" thickBot="1" x14ac:dyDescent="0.25">
      <c r="A52" s="39"/>
      <c r="B52" s="3" t="s">
        <v>33</v>
      </c>
      <c r="C52" s="11"/>
      <c r="D52" s="11"/>
      <c r="E52" s="31">
        <f>SUM(E53:E74)</f>
        <v>836</v>
      </c>
      <c r="F52" s="53">
        <f>SUM(F53:F74)</f>
        <v>13</v>
      </c>
      <c r="G52" s="17"/>
      <c r="H52" s="53">
        <f>SUM(H53:H74)</f>
        <v>836</v>
      </c>
      <c r="I52" s="66">
        <f>SUM(I53:I74)</f>
        <v>13</v>
      </c>
    </row>
    <row r="53" spans="1:9" ht="16.5" customHeight="1" thickBot="1" x14ac:dyDescent="0.25">
      <c r="A53" s="38"/>
      <c r="B53" s="4" t="s">
        <v>34</v>
      </c>
      <c r="C53" s="5">
        <v>1</v>
      </c>
      <c r="D53" s="5">
        <v>181</v>
      </c>
      <c r="E53" s="29">
        <f>D53*C53</f>
        <v>181</v>
      </c>
      <c r="F53" s="54"/>
      <c r="G53" s="17"/>
      <c r="H53" s="51">
        <f>D53*C53</f>
        <v>181</v>
      </c>
      <c r="I53" s="71"/>
    </row>
    <row r="54" spans="1:9" ht="16.5" customHeight="1" thickBot="1" x14ac:dyDescent="0.25">
      <c r="A54" s="38"/>
      <c r="B54" s="6" t="s">
        <v>35</v>
      </c>
      <c r="C54" s="7">
        <v>1</v>
      </c>
      <c r="D54" s="7">
        <v>58</v>
      </c>
      <c r="E54" s="30">
        <f>D54*C54</f>
        <v>58</v>
      </c>
      <c r="F54" s="55"/>
      <c r="G54" s="17"/>
      <c r="H54" s="52">
        <f>D54*C54</f>
        <v>58</v>
      </c>
      <c r="I54" s="68"/>
    </row>
    <row r="55" spans="1:9" ht="16.5" customHeight="1" thickBot="1" x14ac:dyDescent="0.25">
      <c r="A55" s="38"/>
      <c r="B55" s="6" t="s">
        <v>36</v>
      </c>
      <c r="C55" s="7">
        <v>1</v>
      </c>
      <c r="D55" s="7">
        <v>14</v>
      </c>
      <c r="E55" s="30">
        <f>D55*C55</f>
        <v>14</v>
      </c>
      <c r="F55" s="55"/>
      <c r="G55" s="17"/>
      <c r="H55" s="52">
        <f>D55*C55</f>
        <v>14</v>
      </c>
      <c r="I55" s="68"/>
    </row>
    <row r="56" spans="1:9" ht="16.5" customHeight="1" thickBot="1" x14ac:dyDescent="0.25">
      <c r="A56" s="38"/>
      <c r="B56" s="6" t="s">
        <v>37</v>
      </c>
      <c r="C56" s="7">
        <v>1</v>
      </c>
      <c r="D56" s="7">
        <v>30</v>
      </c>
      <c r="E56" s="30">
        <f>D56*C56</f>
        <v>30</v>
      </c>
      <c r="F56" s="55"/>
      <c r="G56" s="17"/>
      <c r="H56" s="52">
        <f>D56*C56</f>
        <v>30</v>
      </c>
      <c r="I56" s="68"/>
    </row>
    <row r="57" spans="1:9" ht="16.5" customHeight="1" thickBot="1" x14ac:dyDescent="0.25">
      <c r="A57" s="38"/>
      <c r="B57" s="6" t="s">
        <v>38</v>
      </c>
      <c r="C57" s="7">
        <v>1</v>
      </c>
      <c r="D57" s="7">
        <v>13</v>
      </c>
      <c r="E57" s="30">
        <v>0</v>
      </c>
      <c r="F57" s="52">
        <f>D57*C57</f>
        <v>13</v>
      </c>
      <c r="G57" s="17"/>
      <c r="H57" s="52">
        <f>E57</f>
        <v>0</v>
      </c>
      <c r="I57" s="65">
        <f>F57</f>
        <v>13</v>
      </c>
    </row>
    <row r="58" spans="1:9" ht="16.5" customHeight="1" thickBot="1" x14ac:dyDescent="0.25">
      <c r="A58" s="38"/>
      <c r="B58" s="6" t="s">
        <v>39</v>
      </c>
      <c r="C58" s="7">
        <v>1</v>
      </c>
      <c r="D58" s="7">
        <v>28</v>
      </c>
      <c r="E58" s="30">
        <f t="shared" ref="E58:E74" si="16">D58*C58</f>
        <v>28</v>
      </c>
      <c r="F58" s="55"/>
      <c r="G58" s="17"/>
      <c r="H58" s="52">
        <f t="shared" ref="H58:H74" si="17">D58*C58</f>
        <v>28</v>
      </c>
      <c r="I58" s="68"/>
    </row>
    <row r="59" spans="1:9" ht="16.5" customHeight="1" thickBot="1" x14ac:dyDescent="0.25">
      <c r="A59" s="38"/>
      <c r="B59" s="15" t="s">
        <v>97</v>
      </c>
      <c r="C59" s="7">
        <v>1</v>
      </c>
      <c r="D59" s="7">
        <v>56</v>
      </c>
      <c r="E59" s="30">
        <f t="shared" si="16"/>
        <v>56</v>
      </c>
      <c r="F59" s="55"/>
      <c r="G59" s="17"/>
      <c r="H59" s="52">
        <f t="shared" si="17"/>
        <v>56</v>
      </c>
      <c r="I59" s="68"/>
    </row>
    <row r="60" spans="1:9" ht="16.5" customHeight="1" thickBot="1" x14ac:dyDescent="0.25">
      <c r="A60" s="38"/>
      <c r="B60" s="15" t="s">
        <v>88</v>
      </c>
      <c r="C60" s="7">
        <v>1</v>
      </c>
      <c r="D60" s="112">
        <v>60</v>
      </c>
      <c r="E60" s="30">
        <f t="shared" si="16"/>
        <v>60</v>
      </c>
      <c r="F60" s="55"/>
      <c r="G60" s="17"/>
      <c r="H60" s="52">
        <f t="shared" si="17"/>
        <v>60</v>
      </c>
      <c r="I60" s="68"/>
    </row>
    <row r="61" spans="1:9" ht="16.5" customHeight="1" thickBot="1" x14ac:dyDescent="0.25">
      <c r="A61" s="38"/>
      <c r="B61" s="15" t="s">
        <v>89</v>
      </c>
      <c r="C61" s="7">
        <v>1</v>
      </c>
      <c r="D61" s="7">
        <v>234</v>
      </c>
      <c r="E61" s="30">
        <f t="shared" si="16"/>
        <v>234</v>
      </c>
      <c r="F61" s="55"/>
      <c r="G61" s="17"/>
      <c r="H61" s="52">
        <f t="shared" si="17"/>
        <v>234</v>
      </c>
      <c r="I61" s="68"/>
    </row>
    <row r="62" spans="1:9" ht="16.5" customHeight="1" thickBot="1" x14ac:dyDescent="0.25">
      <c r="A62" s="38"/>
      <c r="B62" s="6" t="s">
        <v>40</v>
      </c>
      <c r="C62" s="7">
        <v>1</v>
      </c>
      <c r="D62" s="7">
        <v>8</v>
      </c>
      <c r="E62" s="30">
        <f t="shared" si="16"/>
        <v>8</v>
      </c>
      <c r="F62" s="55"/>
      <c r="G62" s="17"/>
      <c r="H62" s="52">
        <f t="shared" si="17"/>
        <v>8</v>
      </c>
      <c r="I62" s="68"/>
    </row>
    <row r="63" spans="1:9" ht="16.5" customHeight="1" thickBot="1" x14ac:dyDescent="0.25">
      <c r="A63" s="38"/>
      <c r="B63" s="6" t="s">
        <v>41</v>
      </c>
      <c r="C63" s="7">
        <v>1</v>
      </c>
      <c r="D63" s="7">
        <v>30</v>
      </c>
      <c r="E63" s="30">
        <f t="shared" si="16"/>
        <v>30</v>
      </c>
      <c r="F63" s="55"/>
      <c r="G63" s="17"/>
      <c r="H63" s="52">
        <f t="shared" si="17"/>
        <v>30</v>
      </c>
      <c r="I63" s="68"/>
    </row>
    <row r="64" spans="1:9" ht="16.5" customHeight="1" thickBot="1" x14ac:dyDescent="0.25">
      <c r="A64" s="38"/>
      <c r="B64" s="6" t="s">
        <v>42</v>
      </c>
      <c r="C64" s="7">
        <v>2</v>
      </c>
      <c r="D64" s="7">
        <v>1</v>
      </c>
      <c r="E64" s="30">
        <f t="shared" si="16"/>
        <v>2</v>
      </c>
      <c r="F64" s="55"/>
      <c r="G64" s="17"/>
      <c r="H64" s="52">
        <f t="shared" si="17"/>
        <v>2</v>
      </c>
      <c r="I64" s="68"/>
    </row>
    <row r="65" spans="1:9" ht="16.5" customHeight="1" thickBot="1" x14ac:dyDescent="0.25">
      <c r="A65" s="38"/>
      <c r="B65" s="6" t="s">
        <v>43</v>
      </c>
      <c r="C65" s="7">
        <v>1</v>
      </c>
      <c r="D65" s="7">
        <v>22</v>
      </c>
      <c r="E65" s="30">
        <f t="shared" si="16"/>
        <v>22</v>
      </c>
      <c r="F65" s="55"/>
      <c r="G65" s="17"/>
      <c r="H65" s="52">
        <f t="shared" si="17"/>
        <v>22</v>
      </c>
      <c r="I65" s="68"/>
    </row>
    <row r="66" spans="1:9" ht="16.5" customHeight="1" thickBot="1" x14ac:dyDescent="0.25">
      <c r="A66" s="38"/>
      <c r="B66" s="6" t="s">
        <v>44</v>
      </c>
      <c r="C66" s="7">
        <v>1</v>
      </c>
      <c r="D66" s="7">
        <v>55</v>
      </c>
      <c r="E66" s="30">
        <f t="shared" si="16"/>
        <v>55</v>
      </c>
      <c r="F66" s="55"/>
      <c r="G66" s="17"/>
      <c r="H66" s="52">
        <f t="shared" si="17"/>
        <v>55</v>
      </c>
      <c r="I66" s="68"/>
    </row>
    <row r="67" spans="1:9" ht="16.5" customHeight="1" thickBot="1" x14ac:dyDescent="0.25">
      <c r="A67" s="38"/>
      <c r="B67" s="6" t="s">
        <v>45</v>
      </c>
      <c r="C67" s="7">
        <v>1</v>
      </c>
      <c r="D67" s="7">
        <v>3</v>
      </c>
      <c r="E67" s="30">
        <f t="shared" si="16"/>
        <v>3</v>
      </c>
      <c r="F67" s="55"/>
      <c r="G67" s="17"/>
      <c r="H67" s="52">
        <f t="shared" si="17"/>
        <v>3</v>
      </c>
      <c r="I67" s="68"/>
    </row>
    <row r="68" spans="1:9" ht="16.5" customHeight="1" thickBot="1" x14ac:dyDescent="0.25">
      <c r="A68" s="38"/>
      <c r="B68" s="6" t="s">
        <v>46</v>
      </c>
      <c r="C68" s="7">
        <v>1</v>
      </c>
      <c r="D68" s="7">
        <v>20</v>
      </c>
      <c r="E68" s="30">
        <f t="shared" si="16"/>
        <v>20</v>
      </c>
      <c r="F68" s="55"/>
      <c r="G68" s="17"/>
      <c r="H68" s="52">
        <f t="shared" si="17"/>
        <v>20</v>
      </c>
      <c r="I68" s="68"/>
    </row>
    <row r="69" spans="1:9" ht="16.5" customHeight="1" thickBot="1" x14ac:dyDescent="0.25">
      <c r="A69" s="38"/>
      <c r="B69" s="6" t="s">
        <v>47</v>
      </c>
      <c r="C69" s="7">
        <v>7</v>
      </c>
      <c r="D69" s="7">
        <v>1</v>
      </c>
      <c r="E69" s="30">
        <f t="shared" si="16"/>
        <v>7</v>
      </c>
      <c r="F69" s="55"/>
      <c r="G69" s="17"/>
      <c r="H69" s="52">
        <f t="shared" si="17"/>
        <v>7</v>
      </c>
      <c r="I69" s="68"/>
    </row>
    <row r="70" spans="1:9" ht="16.5" customHeight="1" thickBot="1" x14ac:dyDescent="0.25">
      <c r="A70" s="38"/>
      <c r="B70" s="6" t="s">
        <v>48</v>
      </c>
      <c r="C70" s="7">
        <v>1</v>
      </c>
      <c r="D70" s="7">
        <v>5</v>
      </c>
      <c r="E70" s="30">
        <f t="shared" si="16"/>
        <v>5</v>
      </c>
      <c r="F70" s="55"/>
      <c r="G70" s="17"/>
      <c r="H70" s="52">
        <f t="shared" si="17"/>
        <v>5</v>
      </c>
      <c r="I70" s="68"/>
    </row>
    <row r="71" spans="1:9" ht="16.5" customHeight="1" thickBot="1" x14ac:dyDescent="0.25">
      <c r="A71" s="38"/>
      <c r="B71" s="6" t="s">
        <v>49</v>
      </c>
      <c r="C71" s="7">
        <v>1</v>
      </c>
      <c r="D71" s="7">
        <v>23</v>
      </c>
      <c r="E71" s="30">
        <f t="shared" si="16"/>
        <v>23</v>
      </c>
      <c r="F71" s="55"/>
      <c r="G71" s="17"/>
      <c r="H71" s="52">
        <f t="shared" si="17"/>
        <v>23</v>
      </c>
      <c r="I71" s="68"/>
    </row>
    <row r="72" spans="1:9" ht="16.5" customHeight="1" thickBot="1" x14ac:dyDescent="0.25">
      <c r="A72" s="38"/>
      <c r="B72" s="6"/>
      <c r="C72" s="7"/>
      <c r="D72" s="7"/>
      <c r="E72" s="30">
        <f t="shared" si="16"/>
        <v>0</v>
      </c>
      <c r="F72" s="55"/>
      <c r="G72" s="17"/>
      <c r="H72" s="52">
        <f t="shared" si="17"/>
        <v>0</v>
      </c>
      <c r="I72" s="68"/>
    </row>
    <row r="73" spans="1:9" ht="16.5" customHeight="1" thickBot="1" x14ac:dyDescent="0.25">
      <c r="A73" s="38"/>
      <c r="B73" s="6"/>
      <c r="C73" s="7"/>
      <c r="D73" s="7"/>
      <c r="E73" s="30">
        <f t="shared" si="16"/>
        <v>0</v>
      </c>
      <c r="F73" s="55"/>
      <c r="G73" s="17"/>
      <c r="H73" s="52">
        <f t="shared" si="17"/>
        <v>0</v>
      </c>
      <c r="I73" s="68"/>
    </row>
    <row r="74" spans="1:9" ht="16.5" customHeight="1" thickBot="1" x14ac:dyDescent="0.25">
      <c r="A74" s="38"/>
      <c r="B74" s="6"/>
      <c r="C74" s="7"/>
      <c r="D74" s="7"/>
      <c r="E74" s="30">
        <f t="shared" si="16"/>
        <v>0</v>
      </c>
      <c r="F74" s="55"/>
      <c r="G74" s="17"/>
      <c r="H74" s="52">
        <f t="shared" si="17"/>
        <v>0</v>
      </c>
      <c r="I74" s="68"/>
    </row>
    <row r="75" spans="1:9" ht="16.5" customHeight="1" thickBot="1" x14ac:dyDescent="0.25">
      <c r="A75" s="39"/>
      <c r="B75" s="3" t="s">
        <v>50</v>
      </c>
      <c r="C75" s="11"/>
      <c r="D75" s="11"/>
      <c r="E75" s="31">
        <f>SUM(E76:E84)</f>
        <v>170</v>
      </c>
      <c r="F75" s="53">
        <f>SUM(F76:F84)</f>
        <v>0</v>
      </c>
      <c r="G75" s="17"/>
      <c r="H75" s="53">
        <f>SUM(H76:H84)</f>
        <v>170</v>
      </c>
      <c r="I75" s="66">
        <f>SUM(I76:I84)</f>
        <v>0</v>
      </c>
    </row>
    <row r="76" spans="1:9" ht="16.5" customHeight="1" thickBot="1" x14ac:dyDescent="0.25">
      <c r="A76" s="38"/>
      <c r="B76" s="4" t="s">
        <v>51</v>
      </c>
      <c r="C76" s="5">
        <v>0</v>
      </c>
      <c r="D76" s="5">
        <v>250</v>
      </c>
      <c r="E76" s="29">
        <f t="shared" ref="E76:E84" si="18">D76*C76</f>
        <v>0</v>
      </c>
      <c r="F76" s="57"/>
      <c r="G76" s="17"/>
      <c r="H76" s="51">
        <f t="shared" ref="H76:H84" si="19">E76</f>
        <v>0</v>
      </c>
      <c r="I76" s="71"/>
    </row>
    <row r="77" spans="1:9" ht="16.5" customHeight="1" thickBot="1" x14ac:dyDescent="0.25">
      <c r="A77" s="38"/>
      <c r="B77" s="6" t="s">
        <v>52</v>
      </c>
      <c r="C77" s="7">
        <v>1</v>
      </c>
      <c r="D77" s="7">
        <v>64</v>
      </c>
      <c r="E77" s="30">
        <f t="shared" si="18"/>
        <v>64</v>
      </c>
      <c r="F77" s="58"/>
      <c r="G77" s="17"/>
      <c r="H77" s="52">
        <f t="shared" si="19"/>
        <v>64</v>
      </c>
      <c r="I77" s="68"/>
    </row>
    <row r="78" spans="1:9" ht="16.5" customHeight="1" thickBot="1" x14ac:dyDescent="0.25">
      <c r="A78" s="38"/>
      <c r="B78" s="6" t="s">
        <v>53</v>
      </c>
      <c r="C78" s="7">
        <v>1</v>
      </c>
      <c r="D78" s="7">
        <v>12</v>
      </c>
      <c r="E78" s="30">
        <f t="shared" si="18"/>
        <v>12</v>
      </c>
      <c r="F78" s="58"/>
      <c r="G78" s="17"/>
      <c r="H78" s="52">
        <f t="shared" si="19"/>
        <v>12</v>
      </c>
      <c r="I78" s="68"/>
    </row>
    <row r="79" spans="1:9" ht="16.5" customHeight="1" thickBot="1" x14ac:dyDescent="0.25">
      <c r="A79" s="38"/>
      <c r="B79" s="6" t="s">
        <v>54</v>
      </c>
      <c r="C79" s="7">
        <v>1</v>
      </c>
      <c r="D79" s="7">
        <v>70</v>
      </c>
      <c r="E79" s="30">
        <f t="shared" si="18"/>
        <v>70</v>
      </c>
      <c r="F79" s="58"/>
      <c r="G79" s="17"/>
      <c r="H79" s="52">
        <f t="shared" si="19"/>
        <v>70</v>
      </c>
      <c r="I79" s="68"/>
    </row>
    <row r="80" spans="1:9" ht="16.5" customHeight="1" thickBot="1" x14ac:dyDescent="0.25">
      <c r="A80" s="38"/>
      <c r="B80" s="15" t="s">
        <v>90</v>
      </c>
      <c r="C80" s="7">
        <v>1</v>
      </c>
      <c r="D80" s="7">
        <v>20</v>
      </c>
      <c r="E80" s="30">
        <f t="shared" si="18"/>
        <v>20</v>
      </c>
      <c r="F80" s="58"/>
      <c r="G80" s="17"/>
      <c r="H80" s="52">
        <f t="shared" si="19"/>
        <v>20</v>
      </c>
      <c r="I80" s="68"/>
    </row>
    <row r="81" spans="1:9" ht="16.5" customHeight="1" thickBot="1" x14ac:dyDescent="0.25">
      <c r="A81" s="38"/>
      <c r="B81" s="6" t="s">
        <v>55</v>
      </c>
      <c r="C81" s="7">
        <v>1</v>
      </c>
      <c r="D81" s="7">
        <v>4</v>
      </c>
      <c r="E81" s="30">
        <f t="shared" si="18"/>
        <v>4</v>
      </c>
      <c r="F81" s="58"/>
      <c r="G81" s="17"/>
      <c r="H81" s="52">
        <f t="shared" si="19"/>
        <v>4</v>
      </c>
      <c r="I81" s="68"/>
    </row>
    <row r="82" spans="1:9" ht="16.5" customHeight="1" thickBot="1" x14ac:dyDescent="0.25">
      <c r="A82" s="38"/>
      <c r="B82" s="6"/>
      <c r="C82" s="7"/>
      <c r="D82" s="7"/>
      <c r="E82" s="30">
        <f t="shared" si="18"/>
        <v>0</v>
      </c>
      <c r="F82" s="58"/>
      <c r="G82" s="17"/>
      <c r="H82" s="52">
        <f t="shared" si="19"/>
        <v>0</v>
      </c>
      <c r="I82" s="68"/>
    </row>
    <row r="83" spans="1:9" ht="16.5" customHeight="1" thickBot="1" x14ac:dyDescent="0.25">
      <c r="A83" s="38"/>
      <c r="B83" s="6"/>
      <c r="C83" s="7"/>
      <c r="D83" s="7"/>
      <c r="E83" s="30">
        <f t="shared" si="18"/>
        <v>0</v>
      </c>
      <c r="F83" s="58"/>
      <c r="G83" s="17"/>
      <c r="H83" s="52">
        <f t="shared" si="19"/>
        <v>0</v>
      </c>
      <c r="I83" s="68"/>
    </row>
    <row r="84" spans="1:9" ht="16.5" customHeight="1" thickBot="1" x14ac:dyDescent="0.25">
      <c r="A84" s="38"/>
      <c r="B84" s="13"/>
      <c r="C84" s="14"/>
      <c r="D84" s="14"/>
      <c r="E84" s="30">
        <f t="shared" si="18"/>
        <v>0</v>
      </c>
      <c r="F84" s="59"/>
      <c r="G84" s="17"/>
      <c r="H84" s="76">
        <f t="shared" si="19"/>
        <v>0</v>
      </c>
      <c r="I84" s="72"/>
    </row>
    <row r="85" spans="1:9" ht="16.5" customHeight="1" thickBot="1" x14ac:dyDescent="0.25">
      <c r="A85" s="39"/>
      <c r="B85" s="3" t="s">
        <v>56</v>
      </c>
      <c r="C85" s="11"/>
      <c r="D85" s="11"/>
      <c r="E85" s="31">
        <f>SUM(E86:E93)</f>
        <v>0</v>
      </c>
      <c r="F85" s="53">
        <f>SUM(F86:F97)</f>
        <v>83</v>
      </c>
      <c r="G85" s="17"/>
      <c r="H85" s="53">
        <f>SUM(H86:H93)</f>
        <v>0</v>
      </c>
      <c r="I85" s="66">
        <f>SUM(I86:I97)</f>
        <v>83</v>
      </c>
    </row>
    <row r="86" spans="1:9" ht="16.5" customHeight="1" thickBot="1" x14ac:dyDescent="0.25">
      <c r="A86" s="38"/>
      <c r="B86" s="4" t="s">
        <v>57</v>
      </c>
      <c r="C86" s="5">
        <v>1</v>
      </c>
      <c r="D86" s="5">
        <v>5</v>
      </c>
      <c r="E86" s="49"/>
      <c r="F86" s="51">
        <f t="shared" ref="F86:F97" si="20">D86*C86</f>
        <v>5</v>
      </c>
      <c r="G86" s="17"/>
      <c r="H86" s="54"/>
      <c r="I86" s="64">
        <f>F86*C86</f>
        <v>5</v>
      </c>
    </row>
    <row r="87" spans="1:9" ht="16.5" customHeight="1" thickBot="1" x14ac:dyDescent="0.25">
      <c r="A87" s="38"/>
      <c r="B87" s="6" t="s">
        <v>58</v>
      </c>
      <c r="C87" s="7">
        <v>1</v>
      </c>
      <c r="D87" s="7">
        <v>5</v>
      </c>
      <c r="E87" s="50"/>
      <c r="F87" s="52">
        <f t="shared" si="20"/>
        <v>5</v>
      </c>
      <c r="G87" s="17"/>
      <c r="H87" s="55"/>
      <c r="I87" s="65">
        <f>D87*C87</f>
        <v>5</v>
      </c>
    </row>
    <row r="88" spans="1:9" ht="16.5" customHeight="1" thickBot="1" x14ac:dyDescent="0.25">
      <c r="A88" s="38"/>
      <c r="B88" s="6" t="s">
        <v>59</v>
      </c>
      <c r="C88" s="7">
        <v>1</v>
      </c>
      <c r="D88" s="7">
        <v>6</v>
      </c>
      <c r="E88" s="50"/>
      <c r="F88" s="52">
        <f t="shared" si="20"/>
        <v>6</v>
      </c>
      <c r="G88" s="17"/>
      <c r="H88" s="55"/>
      <c r="I88" s="65">
        <f>D88*C88</f>
        <v>6</v>
      </c>
    </row>
    <row r="89" spans="1:9" ht="16.5" customHeight="1" thickBot="1" x14ac:dyDescent="0.25">
      <c r="A89" s="38"/>
      <c r="B89" s="6" t="s">
        <v>60</v>
      </c>
      <c r="C89" s="7">
        <v>1</v>
      </c>
      <c r="D89" s="7">
        <v>5</v>
      </c>
      <c r="E89" s="50"/>
      <c r="F89" s="52">
        <f t="shared" si="20"/>
        <v>5</v>
      </c>
      <c r="G89" s="17"/>
      <c r="H89" s="55"/>
      <c r="I89" s="65">
        <f t="shared" ref="I89:I90" si="21">D89*C89</f>
        <v>5</v>
      </c>
    </row>
    <row r="90" spans="1:9" ht="16.5" customHeight="1" thickBot="1" x14ac:dyDescent="0.25">
      <c r="A90" s="38"/>
      <c r="B90" s="6" t="s">
        <v>61</v>
      </c>
      <c r="C90" s="7">
        <v>1</v>
      </c>
      <c r="D90" s="7">
        <v>20</v>
      </c>
      <c r="E90" s="50"/>
      <c r="F90" s="52">
        <f t="shared" si="20"/>
        <v>20</v>
      </c>
      <c r="G90" s="17"/>
      <c r="H90" s="55"/>
      <c r="I90" s="65">
        <f t="shared" si="21"/>
        <v>20</v>
      </c>
    </row>
    <row r="91" spans="1:9" ht="16.5" customHeight="1" thickBot="1" x14ac:dyDescent="0.25">
      <c r="A91" s="38"/>
      <c r="B91" s="6" t="s">
        <v>62</v>
      </c>
      <c r="C91" s="7">
        <v>1</v>
      </c>
      <c r="D91" s="7">
        <v>5</v>
      </c>
      <c r="E91" s="50"/>
      <c r="F91" s="52">
        <f t="shared" si="20"/>
        <v>5</v>
      </c>
      <c r="G91" s="17"/>
      <c r="H91" s="55"/>
      <c r="I91" s="65">
        <f>D91*C91</f>
        <v>5</v>
      </c>
    </row>
    <row r="92" spans="1:9" ht="16.5" customHeight="1" thickBot="1" x14ac:dyDescent="0.25">
      <c r="A92" s="38"/>
      <c r="B92" s="6" t="s">
        <v>63</v>
      </c>
      <c r="C92" s="7">
        <v>1</v>
      </c>
      <c r="D92" s="7">
        <v>0</v>
      </c>
      <c r="E92" s="50"/>
      <c r="F92" s="52">
        <f t="shared" si="20"/>
        <v>0</v>
      </c>
      <c r="G92" s="17"/>
      <c r="H92" s="55"/>
      <c r="I92" s="65">
        <f>D92*C92</f>
        <v>0</v>
      </c>
    </row>
    <row r="93" spans="1:9" ht="16.5" customHeight="1" thickBot="1" x14ac:dyDescent="0.25">
      <c r="A93" s="38"/>
      <c r="B93" s="6" t="s">
        <v>64</v>
      </c>
      <c r="C93" s="7">
        <v>1</v>
      </c>
      <c r="D93" s="7">
        <v>13</v>
      </c>
      <c r="E93" s="50"/>
      <c r="F93" s="52">
        <f t="shared" si="20"/>
        <v>13</v>
      </c>
      <c r="G93" s="17"/>
      <c r="H93" s="55"/>
      <c r="I93" s="65">
        <f>D93*C93</f>
        <v>13</v>
      </c>
    </row>
    <row r="94" spans="1:9" ht="16.5" customHeight="1" thickBot="1" x14ac:dyDescent="0.25">
      <c r="A94" s="38"/>
      <c r="B94" s="15" t="s">
        <v>91</v>
      </c>
      <c r="C94" s="7">
        <v>1</v>
      </c>
      <c r="D94" s="7">
        <v>24</v>
      </c>
      <c r="E94" s="50"/>
      <c r="F94" s="52">
        <f t="shared" si="20"/>
        <v>24</v>
      </c>
      <c r="G94" s="17"/>
      <c r="H94" s="55"/>
      <c r="I94" s="65">
        <f t="shared" ref="I94:I96" si="22">D94*C94</f>
        <v>24</v>
      </c>
    </row>
    <row r="95" spans="1:9" ht="16.5" customHeight="1" thickBot="1" x14ac:dyDescent="0.25">
      <c r="A95" s="38"/>
      <c r="B95" s="6"/>
      <c r="C95" s="7"/>
      <c r="D95" s="7"/>
      <c r="E95" s="50"/>
      <c r="F95" s="52">
        <f t="shared" si="20"/>
        <v>0</v>
      </c>
      <c r="G95" s="17"/>
      <c r="H95" s="55"/>
      <c r="I95" s="65">
        <f t="shared" si="22"/>
        <v>0</v>
      </c>
    </row>
    <row r="96" spans="1:9" ht="16.5" customHeight="1" thickBot="1" x14ac:dyDescent="0.25">
      <c r="A96" s="38"/>
      <c r="B96" s="6"/>
      <c r="C96" s="7"/>
      <c r="D96" s="7"/>
      <c r="E96" s="50"/>
      <c r="F96" s="52">
        <f t="shared" si="20"/>
        <v>0</v>
      </c>
      <c r="G96" s="17"/>
      <c r="H96" s="55"/>
      <c r="I96" s="65">
        <f t="shared" si="22"/>
        <v>0</v>
      </c>
    </row>
    <row r="97" spans="1:9" ht="16.5" customHeight="1" thickBot="1" x14ac:dyDescent="0.25">
      <c r="A97" s="38"/>
      <c r="B97" s="6"/>
      <c r="C97" s="7"/>
      <c r="D97" s="7"/>
      <c r="E97" s="50"/>
      <c r="F97" s="52">
        <f t="shared" si="20"/>
        <v>0</v>
      </c>
      <c r="G97" s="17"/>
      <c r="H97" s="55"/>
      <c r="I97" s="65">
        <f>D97*C97</f>
        <v>0</v>
      </c>
    </row>
    <row r="98" spans="1:9" ht="16.5" customHeight="1" thickBot="1" x14ac:dyDescent="0.25">
      <c r="A98" s="39"/>
      <c r="B98" s="3" t="s">
        <v>65</v>
      </c>
      <c r="C98" s="11"/>
      <c r="D98" s="11"/>
      <c r="E98" s="31">
        <f>SUM(E99:E108)</f>
        <v>1989</v>
      </c>
      <c r="F98" s="53">
        <f>SUM(F99:F108)</f>
        <v>1500</v>
      </c>
      <c r="G98" s="17"/>
      <c r="H98" s="53">
        <f>SUM(H99:H108)</f>
        <v>3299</v>
      </c>
      <c r="I98" s="66">
        <f>SUM(I99:I108)</f>
        <v>190</v>
      </c>
    </row>
    <row r="99" spans="1:9" ht="16.5" customHeight="1" thickBot="1" x14ac:dyDescent="0.25">
      <c r="A99" s="38"/>
      <c r="B99" s="4" t="s">
        <v>66</v>
      </c>
      <c r="C99" s="5">
        <v>1</v>
      </c>
      <c r="D99" s="5">
        <v>1310</v>
      </c>
      <c r="E99" s="49"/>
      <c r="F99" s="51">
        <f>D99*C99</f>
        <v>1310</v>
      </c>
      <c r="G99" s="17"/>
      <c r="H99" s="51">
        <f>E99+F99</f>
        <v>1310</v>
      </c>
      <c r="I99" s="64">
        <f>F99:F108-H99</f>
        <v>0</v>
      </c>
    </row>
    <row r="100" spans="1:9" ht="16.5" customHeight="1" thickBot="1" x14ac:dyDescent="0.25">
      <c r="A100" s="38"/>
      <c r="B100" s="15" t="s">
        <v>101</v>
      </c>
      <c r="C100" s="7">
        <v>1</v>
      </c>
      <c r="D100" s="7">
        <v>190</v>
      </c>
      <c r="E100" s="50"/>
      <c r="F100" s="52">
        <f>D100*C100</f>
        <v>190</v>
      </c>
      <c r="G100" s="17"/>
      <c r="H100" s="52">
        <f t="shared" ref="H100:H108" si="23">E100</f>
        <v>0</v>
      </c>
      <c r="I100" s="65">
        <f>F100:F109-H100</f>
        <v>190</v>
      </c>
    </row>
    <row r="101" spans="1:9" ht="16.5" customHeight="1" thickBot="1" x14ac:dyDescent="0.25">
      <c r="A101" s="38"/>
      <c r="B101" s="6" t="s">
        <v>67</v>
      </c>
      <c r="C101" s="7">
        <v>1</v>
      </c>
      <c r="D101" s="7">
        <v>350</v>
      </c>
      <c r="E101" s="30">
        <f t="shared" ref="E101:E108" si="24">D101*C101</f>
        <v>350</v>
      </c>
      <c r="F101" s="55"/>
      <c r="G101" s="17"/>
      <c r="H101" s="52">
        <f t="shared" si="23"/>
        <v>350</v>
      </c>
      <c r="I101" s="65">
        <v>0</v>
      </c>
    </row>
    <row r="102" spans="1:9" ht="16.5" customHeight="1" thickBot="1" x14ac:dyDescent="0.25">
      <c r="A102" s="38"/>
      <c r="B102" s="6" t="s">
        <v>68</v>
      </c>
      <c r="C102" s="7">
        <v>1</v>
      </c>
      <c r="D102" s="7">
        <v>1545</v>
      </c>
      <c r="E102" s="30">
        <f t="shared" si="24"/>
        <v>1545</v>
      </c>
      <c r="F102" s="55"/>
      <c r="G102" s="17"/>
      <c r="H102" s="52">
        <f t="shared" si="23"/>
        <v>1545</v>
      </c>
      <c r="I102" s="65">
        <v>0</v>
      </c>
    </row>
    <row r="103" spans="1:9" ht="16.5" customHeight="1" thickBot="1" x14ac:dyDescent="0.25">
      <c r="A103" s="38"/>
      <c r="B103" s="6" t="s">
        <v>69</v>
      </c>
      <c r="C103" s="7">
        <v>1</v>
      </c>
      <c r="D103" s="7">
        <v>94</v>
      </c>
      <c r="E103" s="30">
        <f t="shared" si="24"/>
        <v>94</v>
      </c>
      <c r="F103" s="55"/>
      <c r="G103" s="17"/>
      <c r="H103" s="52">
        <f t="shared" si="23"/>
        <v>94</v>
      </c>
      <c r="I103" s="65">
        <v>0</v>
      </c>
    </row>
    <row r="104" spans="1:9" ht="16.5" customHeight="1" thickBot="1" x14ac:dyDescent="0.25">
      <c r="A104" s="38"/>
      <c r="B104" s="6" t="s">
        <v>70</v>
      </c>
      <c r="C104" s="7">
        <v>0</v>
      </c>
      <c r="D104" s="7">
        <v>150</v>
      </c>
      <c r="E104" s="30">
        <f t="shared" si="24"/>
        <v>0</v>
      </c>
      <c r="F104" s="55"/>
      <c r="G104" s="17"/>
      <c r="H104" s="52">
        <f t="shared" si="23"/>
        <v>0</v>
      </c>
      <c r="I104" s="65">
        <v>0</v>
      </c>
    </row>
    <row r="105" spans="1:9" ht="16.5" customHeight="1" thickBot="1" x14ac:dyDescent="0.25">
      <c r="A105" s="38"/>
      <c r="B105" s="6" t="s">
        <v>71</v>
      </c>
      <c r="C105" s="7">
        <v>0</v>
      </c>
      <c r="D105" s="7">
        <v>45</v>
      </c>
      <c r="E105" s="30">
        <f t="shared" si="24"/>
        <v>0</v>
      </c>
      <c r="F105" s="60"/>
      <c r="G105" s="17"/>
      <c r="H105" s="52">
        <f t="shared" si="23"/>
        <v>0</v>
      </c>
      <c r="I105" s="65">
        <v>0</v>
      </c>
    </row>
    <row r="106" spans="1:9" ht="16.5" customHeight="1" thickBot="1" x14ac:dyDescent="0.25">
      <c r="A106" s="38"/>
      <c r="B106" s="8"/>
      <c r="C106" s="9"/>
      <c r="D106" s="9"/>
      <c r="E106" s="30">
        <f t="shared" si="24"/>
        <v>0</v>
      </c>
      <c r="F106" s="61"/>
      <c r="G106" s="17"/>
      <c r="H106" s="52">
        <f t="shared" si="23"/>
        <v>0</v>
      </c>
      <c r="I106" s="65">
        <v>0</v>
      </c>
    </row>
    <row r="107" spans="1:9" ht="16.5" customHeight="1" thickBot="1" x14ac:dyDescent="0.25">
      <c r="A107" s="38"/>
      <c r="B107" s="8"/>
      <c r="C107" s="9"/>
      <c r="D107" s="9"/>
      <c r="E107" s="30">
        <f t="shared" si="24"/>
        <v>0</v>
      </c>
      <c r="F107" s="61"/>
      <c r="G107" s="17"/>
      <c r="H107" s="52">
        <f t="shared" si="23"/>
        <v>0</v>
      </c>
      <c r="I107" s="65">
        <v>0</v>
      </c>
    </row>
    <row r="108" spans="1:9" ht="16.5" customHeight="1" thickBot="1" x14ac:dyDescent="0.25">
      <c r="A108" s="38"/>
      <c r="B108" s="13"/>
      <c r="C108" s="14"/>
      <c r="D108" s="14"/>
      <c r="E108" s="48">
        <f t="shared" si="24"/>
        <v>0</v>
      </c>
      <c r="F108" s="56"/>
      <c r="G108" s="17"/>
      <c r="H108" s="76">
        <f t="shared" si="23"/>
        <v>0</v>
      </c>
      <c r="I108" s="73">
        <f>F108:F119-H108</f>
        <v>0</v>
      </c>
    </row>
    <row r="109" spans="1:9" ht="16.5" customHeight="1" thickBot="1" x14ac:dyDescent="0.25">
      <c r="A109" s="39"/>
      <c r="B109" s="3" t="s">
        <v>72</v>
      </c>
      <c r="C109" s="11"/>
      <c r="D109" s="11"/>
      <c r="E109" s="31">
        <f>SUM(E110:E119)</f>
        <v>447</v>
      </c>
      <c r="F109" s="53">
        <f>SUM(F110:F119)</f>
        <v>39</v>
      </c>
      <c r="G109" s="17"/>
      <c r="H109" s="53">
        <f>SUM(H110:H119)</f>
        <v>447</v>
      </c>
      <c r="I109" s="66">
        <f>SUM(I110:I119)</f>
        <v>39</v>
      </c>
    </row>
    <row r="110" spans="1:9" ht="16.5" customHeight="1" thickBot="1" x14ac:dyDescent="0.25">
      <c r="A110" s="38"/>
      <c r="B110" s="4" t="s">
        <v>73</v>
      </c>
      <c r="C110" s="5">
        <v>1</v>
      </c>
      <c r="D110" s="5">
        <v>150</v>
      </c>
      <c r="E110" s="29">
        <f>C110*D110</f>
        <v>150</v>
      </c>
      <c r="F110" s="54"/>
      <c r="G110" s="17"/>
      <c r="H110" s="51">
        <f t="shared" ref="H110:H119" si="25">E110</f>
        <v>150</v>
      </c>
      <c r="I110" s="71"/>
    </row>
    <row r="111" spans="1:9" ht="16.5" customHeight="1" thickBot="1" x14ac:dyDescent="0.25">
      <c r="A111" s="38"/>
      <c r="B111" s="6" t="s">
        <v>74</v>
      </c>
      <c r="C111" s="7">
        <v>1</v>
      </c>
      <c r="D111" s="7">
        <v>233</v>
      </c>
      <c r="E111" s="30">
        <f>C111*D111</f>
        <v>233</v>
      </c>
      <c r="F111" s="60"/>
      <c r="G111" s="17"/>
      <c r="H111" s="52">
        <f t="shared" si="25"/>
        <v>233</v>
      </c>
      <c r="I111" s="68"/>
    </row>
    <row r="112" spans="1:9" ht="16.5" customHeight="1" thickBot="1" x14ac:dyDescent="0.25">
      <c r="A112" s="38"/>
      <c r="B112" s="6" t="s">
        <v>75</v>
      </c>
      <c r="C112" s="7">
        <v>0</v>
      </c>
      <c r="D112" s="7">
        <v>280</v>
      </c>
      <c r="E112" s="32"/>
      <c r="F112" s="52">
        <f>D112*C112</f>
        <v>0</v>
      </c>
      <c r="G112" s="17"/>
      <c r="H112" s="52">
        <f t="shared" si="25"/>
        <v>0</v>
      </c>
      <c r="I112" s="65">
        <f>F112:F122-H112</f>
        <v>0</v>
      </c>
    </row>
    <row r="113" spans="1:255" ht="16.5" customHeight="1" thickBot="1" x14ac:dyDescent="0.25">
      <c r="A113" s="38"/>
      <c r="B113" s="6" t="s">
        <v>76</v>
      </c>
      <c r="C113" s="7">
        <v>0</v>
      </c>
      <c r="D113" s="7">
        <v>88</v>
      </c>
      <c r="E113" s="30">
        <f>C113*D113</f>
        <v>0</v>
      </c>
      <c r="F113" s="60"/>
      <c r="G113" s="17"/>
      <c r="H113" s="52">
        <f t="shared" si="25"/>
        <v>0</v>
      </c>
      <c r="I113" s="68"/>
    </row>
    <row r="114" spans="1:255" ht="16.5" customHeight="1" thickBot="1" x14ac:dyDescent="0.25">
      <c r="A114" s="38"/>
      <c r="B114" s="18" t="s">
        <v>92</v>
      </c>
      <c r="C114" s="9">
        <v>1</v>
      </c>
      <c r="D114" s="9">
        <v>45</v>
      </c>
      <c r="E114" s="30">
        <f t="shared" ref="E114" si="26">C114*D114</f>
        <v>45</v>
      </c>
      <c r="F114" s="61"/>
      <c r="G114" s="17"/>
      <c r="H114" s="52">
        <f t="shared" si="25"/>
        <v>45</v>
      </c>
      <c r="I114" s="74"/>
    </row>
    <row r="115" spans="1:255" ht="16.5" customHeight="1" thickBot="1" x14ac:dyDescent="0.25">
      <c r="A115" s="38"/>
      <c r="B115" s="18" t="s">
        <v>93</v>
      </c>
      <c r="C115" s="9">
        <v>1</v>
      </c>
      <c r="D115" s="9">
        <v>39</v>
      </c>
      <c r="E115" s="30"/>
      <c r="F115" s="52">
        <f>D115*C115</f>
        <v>39</v>
      </c>
      <c r="G115" s="17"/>
      <c r="H115" s="77">
        <f t="shared" si="25"/>
        <v>0</v>
      </c>
      <c r="I115" s="65">
        <f>F115:F125-H115</f>
        <v>39</v>
      </c>
    </row>
    <row r="116" spans="1:255" ht="16.5" customHeight="1" thickBot="1" x14ac:dyDescent="0.25">
      <c r="A116" s="38"/>
      <c r="B116" s="18" t="s">
        <v>98</v>
      </c>
      <c r="C116" s="9">
        <v>1</v>
      </c>
      <c r="D116" s="9">
        <v>19</v>
      </c>
      <c r="E116" s="30">
        <f t="shared" ref="E116:E119" si="27">C116*D116</f>
        <v>19</v>
      </c>
      <c r="F116" s="77"/>
      <c r="G116" s="17"/>
      <c r="H116" s="77">
        <f t="shared" si="25"/>
        <v>19</v>
      </c>
      <c r="I116" s="109"/>
    </row>
    <row r="117" spans="1:255" ht="16.5" customHeight="1" thickBot="1" x14ac:dyDescent="0.25">
      <c r="A117" s="38"/>
      <c r="B117" s="8"/>
      <c r="C117" s="9"/>
      <c r="D117" s="9"/>
      <c r="E117" s="30">
        <f t="shared" si="27"/>
        <v>0</v>
      </c>
      <c r="F117" s="61"/>
      <c r="G117" s="17"/>
      <c r="H117" s="52">
        <f t="shared" si="25"/>
        <v>0</v>
      </c>
      <c r="I117" s="74"/>
    </row>
    <row r="118" spans="1:255" ht="16.5" customHeight="1" thickBot="1" x14ac:dyDescent="0.25">
      <c r="A118" s="38"/>
      <c r="B118" s="8"/>
      <c r="C118" s="9"/>
      <c r="D118" s="9"/>
      <c r="E118" s="30">
        <f t="shared" si="27"/>
        <v>0</v>
      </c>
      <c r="F118" s="61"/>
      <c r="G118" s="17"/>
      <c r="H118" s="52">
        <f t="shared" si="25"/>
        <v>0</v>
      </c>
      <c r="I118" s="74"/>
    </row>
    <row r="119" spans="1:255" ht="16.5" customHeight="1" thickBot="1" x14ac:dyDescent="0.25">
      <c r="A119" s="38"/>
      <c r="B119" s="13"/>
      <c r="C119" s="14"/>
      <c r="D119" s="14"/>
      <c r="E119" s="30">
        <f t="shared" si="27"/>
        <v>0</v>
      </c>
      <c r="F119" s="56"/>
      <c r="G119" s="17"/>
      <c r="H119" s="52">
        <f t="shared" si="25"/>
        <v>0</v>
      </c>
      <c r="I119" s="72"/>
    </row>
    <row r="120" spans="1:255" ht="16.5" customHeight="1" thickBot="1" x14ac:dyDescent="0.25">
      <c r="A120" s="39"/>
      <c r="B120" s="3" t="s">
        <v>77</v>
      </c>
      <c r="C120" s="11"/>
      <c r="D120" s="11"/>
      <c r="E120" s="106">
        <f>SUM(E121:E126)</f>
        <v>3000</v>
      </c>
      <c r="F120" s="53">
        <f>SUM(F121:F126)</f>
        <v>0</v>
      </c>
      <c r="G120" s="17"/>
      <c r="H120" s="53">
        <f>SUM(H121:H126)</f>
        <v>3000</v>
      </c>
      <c r="I120" s="66">
        <f>SUM(I121:I126)</f>
        <v>0</v>
      </c>
    </row>
    <row r="121" spans="1:255" ht="16.5" customHeight="1" thickBot="1" x14ac:dyDescent="0.25">
      <c r="A121" s="38"/>
      <c r="B121" s="4" t="s">
        <v>78</v>
      </c>
      <c r="C121" s="5">
        <v>2000</v>
      </c>
      <c r="D121" s="102">
        <v>1</v>
      </c>
      <c r="E121" s="107">
        <f>D121*C121</f>
        <v>2000</v>
      </c>
      <c r="F121" s="54"/>
      <c r="G121" s="17"/>
      <c r="H121" s="52">
        <f>E121</f>
        <v>2000</v>
      </c>
      <c r="I121" s="65"/>
    </row>
    <row r="122" spans="1:255" ht="16.5" customHeight="1" thickBot="1" x14ac:dyDescent="0.25">
      <c r="A122" s="38"/>
      <c r="B122" s="6" t="s">
        <v>79</v>
      </c>
      <c r="C122" s="7">
        <v>1000</v>
      </c>
      <c r="D122" s="103">
        <v>1</v>
      </c>
      <c r="E122" s="52">
        <f>D122*C122</f>
        <v>1000</v>
      </c>
      <c r="F122" s="55"/>
      <c r="G122" s="17"/>
      <c r="H122" s="52">
        <f>E122</f>
        <v>1000</v>
      </c>
      <c r="I122" s="65"/>
    </row>
    <row r="123" spans="1:255" ht="16.5" customHeight="1" thickBot="1" x14ac:dyDescent="0.25">
      <c r="A123" s="38"/>
      <c r="B123" s="6" t="s">
        <v>80</v>
      </c>
      <c r="C123" s="7">
        <v>0</v>
      </c>
      <c r="D123" s="103">
        <v>1</v>
      </c>
      <c r="E123" s="52">
        <f>D123*C123</f>
        <v>0</v>
      </c>
      <c r="F123" s="55"/>
      <c r="G123" s="17"/>
      <c r="H123" s="52">
        <f>E123</f>
        <v>0</v>
      </c>
      <c r="I123" s="65"/>
    </row>
    <row r="124" spans="1:255" ht="16.5" customHeight="1" thickBot="1" x14ac:dyDescent="0.25">
      <c r="A124" s="38"/>
      <c r="B124" s="6"/>
      <c r="C124" s="7"/>
      <c r="D124" s="103"/>
      <c r="E124" s="52">
        <f t="shared" ref="E124:E126" si="28">D124*C124</f>
        <v>0</v>
      </c>
      <c r="F124" s="55"/>
      <c r="G124" s="17"/>
      <c r="H124" s="52">
        <f t="shared" ref="H124:H126" si="29">E124</f>
        <v>0</v>
      </c>
      <c r="I124" s="65"/>
    </row>
    <row r="125" spans="1:255" ht="15.75" customHeight="1" thickBot="1" x14ac:dyDescent="0.25">
      <c r="A125" s="38"/>
      <c r="B125" s="2"/>
      <c r="C125" s="12"/>
      <c r="D125" s="104"/>
      <c r="E125" s="52">
        <f t="shared" si="28"/>
        <v>0</v>
      </c>
      <c r="F125" s="55"/>
      <c r="G125" s="17"/>
      <c r="H125" s="52">
        <f t="shared" si="29"/>
        <v>0</v>
      </c>
      <c r="I125" s="65"/>
    </row>
    <row r="126" spans="1:255" ht="16.5" customHeight="1" thickBot="1" x14ac:dyDescent="0.25">
      <c r="A126" s="40"/>
      <c r="B126" s="41"/>
      <c r="C126" s="42"/>
      <c r="D126" s="105"/>
      <c r="E126" s="78">
        <f t="shared" si="28"/>
        <v>0</v>
      </c>
      <c r="F126" s="62"/>
      <c r="G126" s="17"/>
      <c r="H126" s="78">
        <f t="shared" si="29"/>
        <v>0</v>
      </c>
      <c r="I126" s="75"/>
    </row>
    <row r="127" spans="1:255" s="20" customFormat="1" ht="15.5" customHeight="1" x14ac:dyDescent="0.2">
      <c r="A127" s="22"/>
      <c r="B127" s="22"/>
      <c r="C127" s="23"/>
      <c r="D127" s="22"/>
      <c r="E127" s="22"/>
      <c r="F127" s="22"/>
      <c r="G127" s="22"/>
      <c r="H127" s="22"/>
      <c r="I127" s="22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19"/>
      <c r="BO127" s="19"/>
      <c r="BP127" s="19"/>
      <c r="BQ127" s="19"/>
      <c r="BR127" s="19"/>
      <c r="BS127" s="19"/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19"/>
      <c r="CP127" s="19"/>
      <c r="CQ127" s="19"/>
      <c r="CR127" s="19"/>
      <c r="CS127" s="19"/>
      <c r="CT127" s="19"/>
      <c r="CU127" s="19"/>
      <c r="CV127" s="19"/>
      <c r="CW127" s="19"/>
      <c r="CX127" s="19"/>
      <c r="CY127" s="19"/>
      <c r="CZ127" s="19"/>
      <c r="DA127" s="19"/>
      <c r="DB127" s="19"/>
      <c r="DC127" s="19"/>
      <c r="DD127" s="19"/>
      <c r="DE127" s="19"/>
      <c r="DF127" s="19"/>
      <c r="DG127" s="19"/>
      <c r="DH127" s="19"/>
      <c r="DI127" s="19"/>
      <c r="DJ127" s="19"/>
      <c r="DK127" s="19"/>
      <c r="DL127" s="19"/>
      <c r="DM127" s="19"/>
      <c r="DN127" s="19"/>
      <c r="DO127" s="19"/>
      <c r="DP127" s="19"/>
      <c r="DQ127" s="19"/>
      <c r="DR127" s="19"/>
      <c r="DS127" s="19"/>
      <c r="DT127" s="19"/>
      <c r="DU127" s="19"/>
      <c r="DV127" s="19"/>
      <c r="DW127" s="19"/>
      <c r="DX127" s="19"/>
      <c r="DY127" s="19"/>
      <c r="DZ127" s="19"/>
      <c r="EA127" s="19"/>
      <c r="EB127" s="19"/>
      <c r="EC127" s="19"/>
      <c r="ED127" s="19"/>
      <c r="EE127" s="19"/>
      <c r="EF127" s="19"/>
      <c r="EG127" s="19"/>
      <c r="EH127" s="19"/>
      <c r="EI127" s="19"/>
      <c r="EJ127" s="19"/>
      <c r="EK127" s="19"/>
      <c r="EL127" s="19"/>
      <c r="EM127" s="19"/>
      <c r="EN127" s="19"/>
      <c r="EO127" s="19"/>
      <c r="EP127" s="19"/>
      <c r="EQ127" s="19"/>
      <c r="ER127" s="19"/>
      <c r="ES127" s="19"/>
      <c r="ET127" s="19"/>
      <c r="EU127" s="19"/>
      <c r="EV127" s="19"/>
      <c r="EW127" s="19"/>
      <c r="EX127" s="19"/>
      <c r="EY127" s="19"/>
      <c r="EZ127" s="19"/>
      <c r="FA127" s="19"/>
      <c r="FB127" s="19"/>
      <c r="FC127" s="19"/>
      <c r="FD127" s="19"/>
      <c r="FE127" s="19"/>
      <c r="FF127" s="19"/>
      <c r="FG127" s="19"/>
      <c r="FH127" s="19"/>
      <c r="FI127" s="19"/>
      <c r="FJ127" s="19"/>
      <c r="FK127" s="19"/>
      <c r="FL127" s="19"/>
      <c r="FM127" s="19"/>
      <c r="FN127" s="19"/>
      <c r="FO127" s="19"/>
      <c r="FP127" s="19"/>
      <c r="FQ127" s="19"/>
      <c r="FR127" s="19"/>
      <c r="FS127" s="19"/>
      <c r="FT127" s="19"/>
      <c r="FU127" s="19"/>
      <c r="FV127" s="19"/>
      <c r="FW127" s="19"/>
      <c r="FX127" s="19"/>
      <c r="FY127" s="19"/>
      <c r="FZ127" s="19"/>
      <c r="GA127" s="19"/>
      <c r="GB127" s="19"/>
      <c r="GC127" s="19"/>
      <c r="GD127" s="19"/>
      <c r="GE127" s="19"/>
      <c r="GF127" s="19"/>
      <c r="GG127" s="19"/>
      <c r="GH127" s="19"/>
      <c r="GI127" s="19"/>
      <c r="GJ127" s="19"/>
      <c r="GK127" s="19"/>
      <c r="GL127" s="19"/>
      <c r="GM127" s="19"/>
      <c r="GN127" s="19"/>
      <c r="GO127" s="19"/>
      <c r="GP127" s="19"/>
      <c r="GQ127" s="19"/>
      <c r="GR127" s="19"/>
      <c r="GS127" s="19"/>
      <c r="GT127" s="19"/>
      <c r="GU127" s="19"/>
      <c r="GV127" s="19"/>
      <c r="GW127" s="19"/>
      <c r="GX127" s="19"/>
      <c r="GY127" s="19"/>
      <c r="GZ127" s="19"/>
      <c r="HA127" s="19"/>
      <c r="HB127" s="19"/>
      <c r="HC127" s="19"/>
      <c r="HD127" s="19"/>
      <c r="HE127" s="19"/>
      <c r="HF127" s="19"/>
      <c r="HG127" s="19"/>
      <c r="HH127" s="19"/>
      <c r="HI127" s="19"/>
      <c r="HJ127" s="19"/>
      <c r="HK127" s="19"/>
      <c r="HL127" s="19"/>
      <c r="HM127" s="19"/>
      <c r="HN127" s="19"/>
      <c r="HO127" s="19"/>
      <c r="HP127" s="19"/>
      <c r="HQ127" s="19"/>
      <c r="HR127" s="19"/>
      <c r="HS127" s="19"/>
      <c r="HT127" s="19"/>
      <c r="HU127" s="19"/>
      <c r="HV127" s="19"/>
      <c r="HW127" s="19"/>
      <c r="HX127" s="19"/>
      <c r="HY127" s="19"/>
      <c r="HZ127" s="19"/>
      <c r="IA127" s="19"/>
      <c r="IB127" s="19"/>
      <c r="IC127" s="19"/>
      <c r="ID127" s="19"/>
      <c r="IE127" s="19"/>
      <c r="IF127" s="19"/>
      <c r="IG127" s="19"/>
      <c r="IH127" s="19"/>
      <c r="II127" s="19"/>
      <c r="IJ127" s="19"/>
      <c r="IK127" s="19"/>
      <c r="IL127" s="19"/>
      <c r="IM127" s="19"/>
      <c r="IN127" s="19"/>
      <c r="IO127" s="19"/>
      <c r="IP127" s="19"/>
      <c r="IQ127" s="19"/>
      <c r="IR127" s="19"/>
      <c r="IS127" s="19"/>
      <c r="IT127" s="19"/>
      <c r="IU127" s="19"/>
    </row>
    <row r="128" spans="1:255" s="20" customFormat="1" ht="15.75" customHeight="1" thickBot="1" x14ac:dyDescent="0.25">
      <c r="A128" s="22"/>
      <c r="B128" s="22"/>
      <c r="C128" s="23"/>
      <c r="D128" s="22"/>
      <c r="E128" s="22"/>
      <c r="F128" s="22"/>
      <c r="G128" s="22"/>
      <c r="H128" s="22"/>
      <c r="I128" s="22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19"/>
      <c r="BL128" s="19"/>
      <c r="BM128" s="19"/>
      <c r="BN128" s="19"/>
      <c r="BO128" s="19"/>
      <c r="BP128" s="19"/>
      <c r="BQ128" s="19"/>
      <c r="BR128" s="19"/>
      <c r="BS128" s="19"/>
      <c r="BT128" s="19"/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19"/>
      <c r="CP128" s="19"/>
      <c r="CQ128" s="19"/>
      <c r="CR128" s="19"/>
      <c r="CS128" s="19"/>
      <c r="CT128" s="19"/>
      <c r="CU128" s="19"/>
      <c r="CV128" s="19"/>
      <c r="CW128" s="19"/>
      <c r="CX128" s="19"/>
      <c r="CY128" s="19"/>
      <c r="CZ128" s="19"/>
      <c r="DA128" s="19"/>
      <c r="DB128" s="19"/>
      <c r="DC128" s="19"/>
      <c r="DD128" s="19"/>
      <c r="DE128" s="19"/>
      <c r="DF128" s="19"/>
      <c r="DG128" s="19"/>
      <c r="DH128" s="19"/>
      <c r="DI128" s="19"/>
      <c r="DJ128" s="19"/>
      <c r="DK128" s="19"/>
      <c r="DL128" s="19"/>
      <c r="DM128" s="19"/>
      <c r="DN128" s="19"/>
      <c r="DO128" s="19"/>
      <c r="DP128" s="19"/>
      <c r="DQ128" s="19"/>
      <c r="DR128" s="19"/>
      <c r="DS128" s="19"/>
      <c r="DT128" s="19"/>
      <c r="DU128" s="19"/>
      <c r="DV128" s="19"/>
      <c r="DW128" s="19"/>
      <c r="DX128" s="19"/>
      <c r="DY128" s="19"/>
      <c r="DZ128" s="19"/>
      <c r="EA128" s="19"/>
      <c r="EB128" s="19"/>
      <c r="EC128" s="19"/>
      <c r="ED128" s="19"/>
      <c r="EE128" s="19"/>
      <c r="EF128" s="19"/>
      <c r="EG128" s="19"/>
      <c r="EH128" s="19"/>
      <c r="EI128" s="19"/>
      <c r="EJ128" s="19"/>
      <c r="EK128" s="19"/>
      <c r="EL128" s="19"/>
      <c r="EM128" s="19"/>
      <c r="EN128" s="19"/>
      <c r="EO128" s="19"/>
      <c r="EP128" s="19"/>
      <c r="EQ128" s="19"/>
      <c r="ER128" s="19"/>
      <c r="ES128" s="19"/>
      <c r="ET128" s="19"/>
      <c r="EU128" s="19"/>
      <c r="EV128" s="19"/>
      <c r="EW128" s="19"/>
      <c r="EX128" s="19"/>
      <c r="EY128" s="19"/>
      <c r="EZ128" s="19"/>
      <c r="FA128" s="19"/>
      <c r="FB128" s="19"/>
      <c r="FC128" s="19"/>
      <c r="FD128" s="19"/>
      <c r="FE128" s="19"/>
      <c r="FF128" s="19"/>
      <c r="FG128" s="19"/>
      <c r="FH128" s="19"/>
      <c r="FI128" s="19"/>
      <c r="FJ128" s="19"/>
      <c r="FK128" s="19"/>
      <c r="FL128" s="19"/>
      <c r="FM128" s="19"/>
      <c r="FN128" s="19"/>
      <c r="FO128" s="19"/>
      <c r="FP128" s="19"/>
      <c r="FQ128" s="19"/>
      <c r="FR128" s="19"/>
      <c r="FS128" s="19"/>
      <c r="FT128" s="19"/>
      <c r="FU128" s="19"/>
      <c r="FV128" s="19"/>
      <c r="FW128" s="19"/>
      <c r="FX128" s="19"/>
      <c r="FY128" s="19"/>
      <c r="FZ128" s="19"/>
      <c r="GA128" s="19"/>
      <c r="GB128" s="19"/>
      <c r="GC128" s="19"/>
      <c r="GD128" s="19"/>
      <c r="GE128" s="19"/>
      <c r="GF128" s="19"/>
      <c r="GG128" s="19"/>
      <c r="GH128" s="19"/>
      <c r="GI128" s="19"/>
      <c r="GJ128" s="19"/>
      <c r="GK128" s="19"/>
      <c r="GL128" s="19"/>
      <c r="GM128" s="19"/>
      <c r="GN128" s="19"/>
      <c r="GO128" s="19"/>
      <c r="GP128" s="19"/>
      <c r="GQ128" s="19"/>
      <c r="GR128" s="19"/>
      <c r="GS128" s="19"/>
      <c r="GT128" s="19"/>
      <c r="GU128" s="19"/>
      <c r="GV128" s="19"/>
      <c r="GW128" s="19"/>
      <c r="GX128" s="19"/>
      <c r="GY128" s="19"/>
      <c r="GZ128" s="19"/>
      <c r="HA128" s="19"/>
      <c r="HB128" s="19"/>
      <c r="HC128" s="19"/>
      <c r="HD128" s="19"/>
      <c r="HE128" s="19"/>
      <c r="HF128" s="19"/>
      <c r="HG128" s="19"/>
      <c r="HH128" s="19"/>
      <c r="HI128" s="19"/>
      <c r="HJ128" s="19"/>
      <c r="HK128" s="19"/>
      <c r="HL128" s="19"/>
      <c r="HM128" s="19"/>
      <c r="HN128" s="19"/>
      <c r="HO128" s="19"/>
      <c r="HP128" s="19"/>
      <c r="HQ128" s="19"/>
      <c r="HR128" s="19"/>
      <c r="HS128" s="19"/>
      <c r="HT128" s="19"/>
      <c r="HU128" s="19"/>
      <c r="HV128" s="19"/>
      <c r="HW128" s="19"/>
      <c r="HX128" s="19"/>
      <c r="HY128" s="19"/>
      <c r="HZ128" s="19"/>
      <c r="IA128" s="19"/>
      <c r="IB128" s="19"/>
      <c r="IC128" s="19"/>
      <c r="ID128" s="19"/>
      <c r="IE128" s="19"/>
      <c r="IF128" s="19"/>
      <c r="IG128" s="19"/>
      <c r="IH128" s="19"/>
      <c r="II128" s="19"/>
      <c r="IJ128" s="19"/>
      <c r="IK128" s="19"/>
      <c r="IL128" s="19"/>
      <c r="IM128" s="19"/>
      <c r="IN128" s="19"/>
      <c r="IO128" s="19"/>
      <c r="IP128" s="19"/>
      <c r="IQ128" s="19"/>
      <c r="IR128" s="19"/>
      <c r="IS128" s="19"/>
      <c r="IT128" s="19"/>
      <c r="IU128" s="19"/>
    </row>
    <row r="129" spans="1:9" ht="38.25" customHeight="1" thickBot="1" x14ac:dyDescent="0.25">
      <c r="A129" s="43"/>
      <c r="B129" s="44" t="s">
        <v>96</v>
      </c>
      <c r="C129" s="45"/>
      <c r="D129" s="45"/>
      <c r="E129" s="47">
        <f>E131-(E121)-(E122)-(E123)</f>
        <v>8173</v>
      </c>
      <c r="F129" s="46"/>
      <c r="G129" s="17"/>
      <c r="H129" s="47">
        <f>H131-(H121)-(H122)-(H123)</f>
        <v>8990</v>
      </c>
      <c r="I129" s="24"/>
    </row>
    <row r="130" spans="1:9" ht="24" customHeight="1" thickBot="1" x14ac:dyDescent="0.35">
      <c r="A130" s="17"/>
      <c r="B130" s="17"/>
      <c r="C130" s="25"/>
      <c r="D130" s="17"/>
      <c r="E130" s="26"/>
      <c r="F130" s="26"/>
      <c r="G130" s="17"/>
      <c r="H130" s="24"/>
      <c r="I130" s="24"/>
    </row>
    <row r="131" spans="1:9" ht="39" customHeight="1" thickBot="1" x14ac:dyDescent="0.25">
      <c r="A131" s="43"/>
      <c r="B131" s="44" t="s">
        <v>95</v>
      </c>
      <c r="C131" s="45"/>
      <c r="D131" s="45"/>
      <c r="E131" s="47">
        <f>E120+E109+E98+E85+E75+E52+E39+E30+E7+E5</f>
        <v>11173</v>
      </c>
      <c r="F131" s="46">
        <f>F120+F109+F98+F85+F75+F52+F39+F30+F7+F5</f>
        <v>3302</v>
      </c>
      <c r="G131" s="17"/>
      <c r="H131" s="47">
        <f>H120+H109+H98+H85+H75+H52+H39+H30+H7+H5</f>
        <v>11990</v>
      </c>
      <c r="I131" s="47">
        <f>I120+I109+I98+I85+I75+I52+I39+I30+I7+I5</f>
        <v>2485</v>
      </c>
    </row>
    <row r="132" spans="1:9" ht="24" customHeight="1" thickBot="1" x14ac:dyDescent="0.35">
      <c r="A132" s="17"/>
      <c r="B132" s="17"/>
      <c r="C132" s="17"/>
      <c r="D132" s="17"/>
      <c r="E132" s="26"/>
      <c r="F132" s="26"/>
      <c r="G132" s="17"/>
      <c r="H132" s="24"/>
      <c r="I132" s="24"/>
    </row>
    <row r="133" spans="1:9" ht="48" customHeight="1" thickBot="1" x14ac:dyDescent="0.25">
      <c r="A133" s="43"/>
      <c r="B133" s="44" t="s">
        <v>94</v>
      </c>
      <c r="C133" s="45"/>
      <c r="D133" s="45"/>
      <c r="E133" s="110">
        <f>(E131+F131)-SUM(F8:F14)</f>
        <v>12808</v>
      </c>
      <c r="F133" s="111"/>
      <c r="G133" s="17"/>
      <c r="H133" s="27"/>
      <c r="I133" s="28"/>
    </row>
    <row r="138" spans="1:9" ht="15" customHeight="1" x14ac:dyDescent="0.2">
      <c r="E138" s="108"/>
      <c r="F138" s="108"/>
    </row>
  </sheetData>
  <mergeCells count="1">
    <mergeCell ref="E133:F133"/>
  </mergeCells>
  <pageMargins left="0.7" right="0.7" top="0.78740200000000005" bottom="0.78740200000000005" header="0.3" footer="0.3"/>
  <pageSetup scale="10" fitToHeight="0" orientation="portrait"/>
  <headerFooter>
    <oddFooter>&amp;C&amp;"Helvetica Neue,Regular"&amp;12&amp;K000000&amp;P</oddFooter>
  </headerFooter>
  <ignoredErrors>
    <ignoredError sqref="H17:I17 E5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2019-05-27T11:18:54Z</dcterms:created>
  <dcterms:modified xsi:type="dcterms:W3CDTF">2019-05-27T11:18:54Z</dcterms:modified>
</cp:coreProperties>
</file>